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12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I37" i="1" l="1"/>
  <c r="K37" i="1" s="1"/>
  <c r="L37" i="1" s="1"/>
  <c r="K6" i="1" s="1"/>
  <c r="I38" i="1"/>
  <c r="K38" i="1" s="1"/>
  <c r="L38" i="1" s="1"/>
  <c r="I39" i="1"/>
  <c r="I40" i="1"/>
  <c r="I41" i="1"/>
  <c r="K41" i="1" s="1"/>
  <c r="L41" i="1" s="1"/>
  <c r="K10" i="1" s="1"/>
  <c r="I42" i="1"/>
  <c r="I43" i="1"/>
  <c r="K43" i="1" s="1"/>
  <c r="L43" i="1" s="1"/>
  <c r="I44" i="1"/>
  <c r="K44" i="1" s="1"/>
  <c r="L44" i="1" s="1"/>
  <c r="I45" i="1"/>
  <c r="I46" i="1"/>
  <c r="K46" i="1" s="1"/>
  <c r="L46" i="1" s="1"/>
  <c r="I47" i="1"/>
  <c r="K47" i="1" s="1"/>
  <c r="L47" i="1" s="1"/>
  <c r="I48" i="1"/>
  <c r="K48" i="1" s="1"/>
  <c r="L48" i="1" s="1"/>
  <c r="I49" i="1"/>
  <c r="K49" i="1" s="1"/>
  <c r="L49" i="1" s="1"/>
  <c r="K18" i="1" s="1"/>
  <c r="I50" i="1"/>
  <c r="I51" i="1"/>
  <c r="K51" i="1" s="1"/>
  <c r="L51" i="1" s="1"/>
  <c r="I52" i="1"/>
  <c r="K52" i="1" s="1"/>
  <c r="L52" i="1" s="1"/>
  <c r="K21" i="1" s="1"/>
  <c r="I53" i="1"/>
  <c r="K53" i="1" s="1"/>
  <c r="L53" i="1" s="1"/>
  <c r="K22" i="1" s="1"/>
  <c r="I54" i="1"/>
  <c r="I55" i="1"/>
  <c r="K55" i="1" s="1"/>
  <c r="L55" i="1" s="1"/>
  <c r="I56" i="1"/>
  <c r="K56" i="1" s="1"/>
  <c r="L56" i="1" s="1"/>
  <c r="I36" i="1"/>
  <c r="E37" i="1"/>
  <c r="E38" i="1"/>
  <c r="E39" i="1"/>
  <c r="G39" i="1" s="1"/>
  <c r="H39" i="1" s="1"/>
  <c r="E40" i="1"/>
  <c r="G40" i="1" s="1"/>
  <c r="H40" i="1" s="1"/>
  <c r="E41" i="1"/>
  <c r="E42" i="1"/>
  <c r="G42" i="1" s="1"/>
  <c r="H42" i="1" s="1"/>
  <c r="G11" i="1" s="1"/>
  <c r="E43" i="1"/>
  <c r="E44" i="1"/>
  <c r="G44" i="1" s="1"/>
  <c r="H44" i="1" s="1"/>
  <c r="E45" i="1"/>
  <c r="E46" i="1"/>
  <c r="G46" i="1" s="1"/>
  <c r="H46" i="1" s="1"/>
  <c r="G15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G51" i="1" s="1"/>
  <c r="H51" i="1" s="1"/>
  <c r="G20" i="1" s="1"/>
  <c r="E52" i="1"/>
  <c r="G52" i="1" s="1"/>
  <c r="H52" i="1" s="1"/>
  <c r="E53" i="1"/>
  <c r="E54" i="1"/>
  <c r="G54" i="1" s="1"/>
  <c r="H54" i="1" s="1"/>
  <c r="G23" i="1" s="1"/>
  <c r="E55" i="1"/>
  <c r="G55" i="1" s="1"/>
  <c r="H55" i="1" s="1"/>
  <c r="E56" i="1"/>
  <c r="G56" i="1" s="1"/>
  <c r="H56" i="1" s="1"/>
  <c r="E36" i="1"/>
  <c r="K39" i="1"/>
  <c r="L39" i="1" s="1"/>
  <c r="K40" i="1"/>
  <c r="L40" i="1" s="1"/>
  <c r="K36" i="1"/>
  <c r="L36" i="1" s="1"/>
  <c r="K5" i="1" s="1"/>
  <c r="G38" i="1"/>
  <c r="H38" i="1" s="1"/>
  <c r="G7" i="1" s="1"/>
  <c r="B37" i="1"/>
  <c r="C37" i="1" s="1"/>
  <c r="D37" i="1" s="1"/>
  <c r="B38" i="1"/>
  <c r="C38" i="1" s="1"/>
  <c r="D38" i="1" s="1"/>
  <c r="B39" i="1"/>
  <c r="C39" i="1" s="1"/>
  <c r="D39" i="1" s="1"/>
  <c r="B40" i="1"/>
  <c r="C40" i="1" s="1"/>
  <c r="D40" i="1" s="1"/>
  <c r="B41" i="1"/>
  <c r="C41" i="1" s="1"/>
  <c r="D41" i="1" s="1"/>
  <c r="B42" i="1"/>
  <c r="C42" i="1" s="1"/>
  <c r="D42" i="1" s="1"/>
  <c r="B43" i="1"/>
  <c r="C43" i="1" s="1"/>
  <c r="D43" i="1" s="1"/>
  <c r="B44" i="1"/>
  <c r="C44" i="1" s="1"/>
  <c r="D44" i="1" s="1"/>
  <c r="B45" i="1"/>
  <c r="C45" i="1" s="1"/>
  <c r="D45" i="1" s="1"/>
  <c r="B46" i="1"/>
  <c r="C46" i="1" s="1"/>
  <c r="D46" i="1" s="1"/>
  <c r="B47" i="1"/>
  <c r="C47" i="1" s="1"/>
  <c r="D47" i="1" s="1"/>
  <c r="B48" i="1"/>
  <c r="C48" i="1" s="1"/>
  <c r="D48" i="1" s="1"/>
  <c r="B49" i="1"/>
  <c r="C49" i="1" s="1"/>
  <c r="D49" i="1" s="1"/>
  <c r="B50" i="1"/>
  <c r="C50" i="1" s="1"/>
  <c r="D50" i="1" s="1"/>
  <c r="B51" i="1"/>
  <c r="C51" i="1" s="1"/>
  <c r="D51" i="1" s="1"/>
  <c r="B52" i="1"/>
  <c r="C52" i="1" s="1"/>
  <c r="D52" i="1" s="1"/>
  <c r="B53" i="1"/>
  <c r="C53" i="1" s="1"/>
  <c r="D53" i="1" s="1"/>
  <c r="B54" i="1"/>
  <c r="C54" i="1" s="1"/>
  <c r="D54" i="1" s="1"/>
  <c r="B55" i="1"/>
  <c r="C55" i="1" s="1"/>
  <c r="D55" i="1" s="1"/>
  <c r="B56" i="1"/>
  <c r="C56" i="1" s="1"/>
  <c r="D56" i="1" s="1"/>
  <c r="B36" i="1"/>
  <c r="C36" i="1" s="1"/>
  <c r="G17" i="1" l="1"/>
  <c r="K16" i="1"/>
  <c r="G13" i="1"/>
  <c r="K9" i="1"/>
  <c r="G25" i="1"/>
  <c r="G9" i="1"/>
  <c r="K45" i="1"/>
  <c r="L45" i="1" s="1"/>
  <c r="K14" i="1" s="1"/>
  <c r="K8" i="1"/>
  <c r="G21" i="1"/>
  <c r="K20" i="1"/>
  <c r="K13" i="1"/>
  <c r="G24" i="1"/>
  <c r="G16" i="1"/>
  <c r="G8" i="1"/>
  <c r="K17" i="1"/>
  <c r="K12" i="1"/>
  <c r="G43" i="1"/>
  <c r="H43" i="1" s="1"/>
  <c r="G12" i="1" s="1"/>
  <c r="G18" i="1"/>
  <c r="K7" i="1"/>
  <c r="K25" i="1"/>
  <c r="K42" i="1"/>
  <c r="L42" i="1" s="1"/>
  <c r="K11" i="1" s="1"/>
  <c r="G19" i="1"/>
  <c r="K24" i="1"/>
  <c r="K54" i="1"/>
  <c r="L54" i="1" s="1"/>
  <c r="K23" i="1" s="1"/>
  <c r="G45" i="1"/>
  <c r="H45" i="1" s="1"/>
  <c r="G14" i="1" s="1"/>
  <c r="K50" i="1"/>
  <c r="L50" i="1" s="1"/>
  <c r="K19" i="1" s="1"/>
  <c r="G41" i="1"/>
  <c r="H41" i="1" s="1"/>
  <c r="G10" i="1" s="1"/>
  <c r="G36" i="1"/>
  <c r="H36" i="1" s="1"/>
  <c r="G5" i="1" s="1"/>
  <c r="G53" i="1"/>
  <c r="H53" i="1" s="1"/>
  <c r="G22" i="1" s="1"/>
  <c r="G37" i="1"/>
  <c r="H37" i="1" s="1"/>
  <c r="G6" i="1" s="1"/>
  <c r="K15" i="1"/>
  <c r="C18" i="1"/>
  <c r="C24" i="1"/>
  <c r="C6" i="1"/>
  <c r="C7" i="1"/>
  <c r="C8" i="1"/>
  <c r="C9" i="1"/>
  <c r="C10" i="1"/>
  <c r="C11" i="1"/>
  <c r="C12" i="1"/>
  <c r="C13" i="1"/>
  <c r="C14" i="1"/>
  <c r="C15" i="1"/>
  <c r="C16" i="1"/>
  <c r="C17" i="1"/>
  <c r="C19" i="1"/>
  <c r="C20" i="1"/>
  <c r="C21" i="1"/>
  <c r="C22" i="1"/>
  <c r="C23" i="1"/>
  <c r="C25" i="1"/>
  <c r="D36" i="1"/>
  <c r="C5" i="1" s="1"/>
</calcChain>
</file>

<file path=xl/sharedStrings.xml><?xml version="1.0" encoding="utf-8"?>
<sst xmlns="http://schemas.openxmlformats.org/spreadsheetml/2006/main" count="52" uniqueCount="18">
  <si>
    <t>.47uf</t>
  </si>
  <si>
    <t>expected</t>
  </si>
  <si>
    <t>measured</t>
  </si>
  <si>
    <t>1.00uf</t>
  </si>
  <si>
    <t>2.2uf</t>
  </si>
  <si>
    <t>Frequency Hz</t>
  </si>
  <si>
    <t>output voltage V</t>
  </si>
  <si>
    <t>input voltage V</t>
  </si>
  <si>
    <t>Resistor</t>
  </si>
  <si>
    <t>Ohm</t>
  </si>
  <si>
    <t>Capacitor</t>
  </si>
  <si>
    <t>F</t>
  </si>
  <si>
    <t>Vin</t>
  </si>
  <si>
    <t>V</t>
  </si>
  <si>
    <t>Xc</t>
  </si>
  <si>
    <t>Z</t>
  </si>
  <si>
    <t>IC</t>
  </si>
  <si>
    <t>Simulated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</si>
</sst>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1" fontId="0" fillId="0" borderId="1" xfId="0" applyNumberFormat="1" applyBorder="1"/>
    <xf numFmtId="11" fontId="0" fillId="0" borderId="5" xfId="0" applyNumberFormat="1" applyBorder="1"/>
    <xf numFmtId="11" fontId="0" fillId="0" borderId="7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22" xfId="0" applyBorder="1"/>
    <xf numFmtId="11" fontId="0" fillId="0" borderId="15" xfId="0" applyNumberFormat="1" applyBorder="1"/>
    <xf numFmtId="11" fontId="0" fillId="0" borderId="16" xfId="0" applyNumberFormat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25" xfId="0" applyFill="1" applyBorder="1"/>
    <xf numFmtId="0" fontId="0" fillId="2" borderId="6" xfId="0" applyFill="1" applyBorder="1"/>
    <xf numFmtId="165" fontId="0" fillId="3" borderId="5" xfId="0" applyNumberFormat="1" applyFill="1" applyBorder="1"/>
    <xf numFmtId="2" fontId="0" fillId="3" borderId="1" xfId="0" applyNumberFormat="1" applyFill="1" applyBorder="1"/>
    <xf numFmtId="164" fontId="0" fillId="3" borderId="25" xfId="0" applyNumberFormat="1" applyFill="1" applyBorder="1"/>
    <xf numFmtId="164" fontId="0" fillId="3" borderId="6" xfId="0" applyNumberFormat="1" applyFill="1" applyBorder="1"/>
    <xf numFmtId="164" fontId="0" fillId="3" borderId="1" xfId="0" applyNumberFormat="1" applyFill="1" applyBorder="1"/>
    <xf numFmtId="166" fontId="0" fillId="3" borderId="6" xfId="0" applyNumberFormat="1" applyFill="1" applyBorder="1"/>
    <xf numFmtId="165" fontId="0" fillId="3" borderId="11" xfId="0" applyNumberFormat="1" applyFill="1" applyBorder="1"/>
    <xf numFmtId="2" fontId="0" fillId="3" borderId="12" xfId="0" applyNumberFormat="1" applyFill="1" applyBorder="1"/>
    <xf numFmtId="164" fontId="0" fillId="3" borderId="26" xfId="0" applyNumberFormat="1" applyFill="1" applyBorder="1"/>
    <xf numFmtId="165" fontId="0" fillId="3" borderId="13" xfId="0" applyNumberFormat="1" applyFill="1" applyBorder="1"/>
    <xf numFmtId="2" fontId="0" fillId="3" borderId="14" xfId="0" applyNumberFormat="1" applyFill="1" applyBorder="1"/>
    <xf numFmtId="164" fontId="0" fillId="3" borderId="27" xfId="0" applyNumberFormat="1" applyFill="1" applyBorder="1"/>
    <xf numFmtId="165" fontId="0" fillId="3" borderId="7" xfId="0" applyNumberFormat="1" applyFill="1" applyBorder="1"/>
    <xf numFmtId="2" fontId="0" fillId="3" borderId="8" xfId="0" applyNumberFormat="1" applyFill="1" applyBorder="1"/>
    <xf numFmtId="164" fontId="0" fillId="3" borderId="28" xfId="0" applyNumberFormat="1" applyFill="1" applyBorder="1"/>
    <xf numFmtId="164" fontId="0" fillId="3" borderId="9" xfId="0" applyNumberFormat="1" applyFill="1" applyBorder="1"/>
    <xf numFmtId="164" fontId="0" fillId="3" borderId="8" xfId="0" applyNumberFormat="1" applyFill="1" applyBorder="1"/>
    <xf numFmtId="166" fontId="0" fillId="3" borderId="9" xfId="0" applyNumberFormat="1" applyFill="1" applyBorder="1"/>
    <xf numFmtId="165" fontId="0" fillId="3" borderId="16" xfId="0" applyNumberFormat="1" applyFill="1" applyBorder="1"/>
    <xf numFmtId="165" fontId="0" fillId="3" borderId="15" xfId="0" applyNumberFormat="1" applyFill="1" applyBorder="1"/>
    <xf numFmtId="165" fontId="0" fillId="3" borderId="17" xfId="0" applyNumberFormat="1" applyFill="1" applyBorder="1"/>
    <xf numFmtId="0" fontId="0" fillId="2" borderId="15" xfId="0" applyFill="1" applyBorder="1"/>
    <xf numFmtId="165" fontId="0" fillId="3" borderId="18" xfId="0" applyNumberFormat="1" applyFill="1" applyBorder="1"/>
    <xf numFmtId="0" fontId="0" fillId="0" borderId="29" xfId="0" applyBorder="1"/>
    <xf numFmtId="0" fontId="0" fillId="0" borderId="30" xfId="0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RC</a:t>
            </a:r>
            <a:r>
              <a:rPr lang="en-US" baseline="0"/>
              <a:t> Frequency Response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.47uf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</c:numCache>
            </c:numRef>
          </c:xVal>
          <c:yVal>
            <c:numRef>
              <c:f>Sheet1!$E$5:$E$25</c:f>
              <c:numCache>
                <c:formatCode>0.0000</c:formatCode>
                <c:ptCount val="21"/>
                <c:pt idx="0">
                  <c:v>1.02</c:v>
                </c:pt>
                <c:pt idx="1">
                  <c:v>0.98</c:v>
                </c:pt>
                <c:pt idx="2">
                  <c:v>0.94</c:v>
                </c:pt>
                <c:pt idx="3">
                  <c:v>0.86</c:v>
                </c:pt>
                <c:pt idx="4">
                  <c:v>0.72799999999999998</c:v>
                </c:pt>
                <c:pt idx="5">
                  <c:v>0.61199999999999999</c:v>
                </c:pt>
                <c:pt idx="6">
                  <c:v>0.52800000000000002</c:v>
                </c:pt>
                <c:pt idx="7">
                  <c:v>0.46400000000000002</c:v>
                </c:pt>
                <c:pt idx="8">
                  <c:v>0.41599999999999998</c:v>
                </c:pt>
                <c:pt idx="9">
                  <c:v>0.36399999999999999</c:v>
                </c:pt>
                <c:pt idx="10">
                  <c:v>0.33600000000000002</c:v>
                </c:pt>
                <c:pt idx="11">
                  <c:v>0.3</c:v>
                </c:pt>
                <c:pt idx="12">
                  <c:v>0.16</c:v>
                </c:pt>
                <c:pt idx="13">
                  <c:v>0.108</c:v>
                </c:pt>
                <c:pt idx="14">
                  <c:v>8.4000000000000005E-2</c:v>
                </c:pt>
                <c:pt idx="15">
                  <c:v>6.7799999999999999E-2</c:v>
                </c:pt>
                <c:pt idx="16">
                  <c:v>5.5199999999999999E-2</c:v>
                </c:pt>
                <c:pt idx="17">
                  <c:v>5.1999999999999998E-2</c:v>
                </c:pt>
                <c:pt idx="18">
                  <c:v>4.9599999999999998E-2</c:v>
                </c:pt>
                <c:pt idx="19">
                  <c:v>4.8000000000000001E-2</c:v>
                </c:pt>
                <c:pt idx="20">
                  <c:v>3.8800000000000001E-2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Sheet1!$G$2</c:f>
              <c:strCache>
                <c:ptCount val="1"/>
                <c:pt idx="0">
                  <c:v>1.00uf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</c:numCache>
            </c:numRef>
          </c:xVal>
          <c:yVal>
            <c:numRef>
              <c:f>Sheet1!$I$5:$I$25</c:f>
              <c:numCache>
                <c:formatCode>0.0000</c:formatCode>
                <c:ptCount val="21"/>
                <c:pt idx="0">
                  <c:v>1.02</c:v>
                </c:pt>
                <c:pt idx="1">
                  <c:v>0.94</c:v>
                </c:pt>
                <c:pt idx="2">
                  <c:v>0.86</c:v>
                </c:pt>
                <c:pt idx="3">
                  <c:v>0.66</c:v>
                </c:pt>
                <c:pt idx="4">
                  <c:v>0.46400000000000002</c:v>
                </c:pt>
                <c:pt idx="5">
                  <c:v>0.36799999999999999</c:v>
                </c:pt>
                <c:pt idx="6">
                  <c:v>0.30399999999999999</c:v>
                </c:pt>
                <c:pt idx="7">
                  <c:v>0.26</c:v>
                </c:pt>
                <c:pt idx="8">
                  <c:v>0.224</c:v>
                </c:pt>
                <c:pt idx="9">
                  <c:v>0.20799999999999999</c:v>
                </c:pt>
                <c:pt idx="10">
                  <c:v>0.17599999999999999</c:v>
                </c:pt>
                <c:pt idx="11">
                  <c:v>0.158</c:v>
                </c:pt>
                <c:pt idx="12">
                  <c:v>8.48E-2</c:v>
                </c:pt>
                <c:pt idx="13">
                  <c:v>5.6800000000000003E-2</c:v>
                </c:pt>
                <c:pt idx="14">
                  <c:v>4.3999999999999997E-2</c:v>
                </c:pt>
                <c:pt idx="15">
                  <c:v>3.9800000000000002E-2</c:v>
                </c:pt>
                <c:pt idx="16">
                  <c:v>3.2000000000000001E-2</c:v>
                </c:pt>
                <c:pt idx="17">
                  <c:v>3.1600000000000003E-2</c:v>
                </c:pt>
                <c:pt idx="18">
                  <c:v>2.5999999999999999E-2</c:v>
                </c:pt>
                <c:pt idx="19">
                  <c:v>2.2800000000000001E-2</c:v>
                </c:pt>
                <c:pt idx="20">
                  <c:v>1.9E-2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Sheet1!$K$2</c:f>
              <c:strCache>
                <c:ptCount val="1"/>
                <c:pt idx="0">
                  <c:v>2.2uf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</c:numCache>
            </c:numRef>
          </c:xVal>
          <c:yVal>
            <c:numRef>
              <c:f>Sheet1!$M$5:$M$25</c:f>
              <c:numCache>
                <c:formatCode>0.0000</c:formatCode>
                <c:ptCount val="21"/>
                <c:pt idx="0">
                  <c:v>1</c:v>
                </c:pt>
                <c:pt idx="1">
                  <c:v>0.82</c:v>
                </c:pt>
                <c:pt idx="2">
                  <c:v>0.62</c:v>
                </c:pt>
                <c:pt idx="3">
                  <c:v>0.36</c:v>
                </c:pt>
                <c:pt idx="4">
                  <c:v>0.24</c:v>
                </c:pt>
                <c:pt idx="5">
                  <c:v>0.184</c:v>
                </c:pt>
                <c:pt idx="6">
                  <c:v>0.15</c:v>
                </c:pt>
                <c:pt idx="7">
                  <c:v>0.126</c:v>
                </c:pt>
                <c:pt idx="8">
                  <c:v>0.11</c:v>
                </c:pt>
                <c:pt idx="9">
                  <c:v>0.1</c:v>
                </c:pt>
                <c:pt idx="10">
                  <c:v>8.5599999999999996E-2</c:v>
                </c:pt>
                <c:pt idx="11">
                  <c:v>7.8E-2</c:v>
                </c:pt>
                <c:pt idx="12">
                  <c:v>4.24E-2</c:v>
                </c:pt>
                <c:pt idx="13">
                  <c:v>3.2000000000000001E-2</c:v>
                </c:pt>
                <c:pt idx="14">
                  <c:v>2.3599999999999999E-2</c:v>
                </c:pt>
                <c:pt idx="15">
                  <c:v>2.0799999999999999E-2</c:v>
                </c:pt>
                <c:pt idx="16">
                  <c:v>1.6E-2</c:v>
                </c:pt>
                <c:pt idx="17">
                  <c:v>1.4200000000000001E-2</c:v>
                </c:pt>
                <c:pt idx="18">
                  <c:v>1.2E-2</c:v>
                </c:pt>
                <c:pt idx="19">
                  <c:v>1.2999999999999999E-2</c:v>
                </c:pt>
                <c:pt idx="20">
                  <c:v>1.0800000000000001E-2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24112"/>
        <c:axId val="191632160"/>
      </c:scatterChart>
      <c:valAx>
        <c:axId val="191624112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32160"/>
        <c:crosses val="autoZero"/>
        <c:crossBetween val="midCat"/>
      </c:valAx>
      <c:valAx>
        <c:axId val="1916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</a:t>
                </a:r>
                <a:r>
                  <a:rPr lang="en-US" baseline="0"/>
                  <a:t> VOLTAGE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24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376236</xdr:colOff>
      <xdr:row>1</xdr:row>
      <xdr:rowOff>157161</xdr:rowOff>
    </xdr:from>
    <xdr:to>
      <xdr:col>28</xdr:col>
      <xdr:colOff>152399</xdr:colOff>
      <xdr:row>21</xdr:row>
      <xdr:rowOff>38099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K1" workbookViewId="0">
      <selection activeCell="W32" sqref="W32"/>
    </sheetView>
  </sheetViews>
  <sheetFormatPr defaultRowHeight="15" x14ac:dyDescent="0.25"/>
  <cols>
    <col min="2" max="2" width="12.85546875" bestFit="1" customWidth="1"/>
    <col min="3" max="3" width="16.7109375" bestFit="1" customWidth="1"/>
    <col min="4" max="4" width="14.5703125" bestFit="1" customWidth="1"/>
    <col min="5" max="5" width="15.85546875" bestFit="1" customWidth="1"/>
    <col min="6" max="6" width="15.85546875" customWidth="1"/>
    <col min="7" max="7" width="15.85546875" bestFit="1" customWidth="1"/>
    <col min="8" max="8" width="14.5703125" bestFit="1" customWidth="1"/>
    <col min="9" max="9" width="15.85546875" bestFit="1" customWidth="1"/>
    <col min="10" max="10" width="15.85546875" customWidth="1"/>
    <col min="11" max="11" width="15.85546875" bestFit="1" customWidth="1"/>
    <col min="12" max="12" width="14.5703125" bestFit="1" customWidth="1"/>
    <col min="13" max="13" width="15.85546875" bestFit="1" customWidth="1"/>
    <col min="14" max="14" width="15.42578125" customWidth="1"/>
  </cols>
  <sheetData>
    <row r="1" spans="1:14" ht="15.75" thickBot="1" x14ac:dyDescent="0.3"/>
    <row r="2" spans="1:14" x14ac:dyDescent="0.25">
      <c r="B2" s="45"/>
      <c r="C2" s="51" t="s">
        <v>0</v>
      </c>
      <c r="D2" s="51"/>
      <c r="E2" s="51"/>
      <c r="F2" s="52"/>
      <c r="G2" s="53" t="s">
        <v>3</v>
      </c>
      <c r="H2" s="51"/>
      <c r="I2" s="51"/>
      <c r="J2" s="52"/>
      <c r="K2" s="54" t="s">
        <v>4</v>
      </c>
      <c r="L2" s="55"/>
      <c r="M2" s="55"/>
      <c r="N2" s="56"/>
    </row>
    <row r="3" spans="1:14" ht="15.75" thickBot="1" x14ac:dyDescent="0.3">
      <c r="B3" s="46"/>
      <c r="C3" s="43" t="s">
        <v>1</v>
      </c>
      <c r="D3" s="50" t="s">
        <v>2</v>
      </c>
      <c r="E3" s="50"/>
      <c r="F3" s="18" t="s">
        <v>17</v>
      </c>
      <c r="G3" s="17" t="s">
        <v>1</v>
      </c>
      <c r="H3" s="50" t="s">
        <v>2</v>
      </c>
      <c r="I3" s="50"/>
      <c r="J3" s="18" t="s">
        <v>17</v>
      </c>
      <c r="K3" s="17" t="s">
        <v>1</v>
      </c>
      <c r="L3" s="50" t="s">
        <v>2</v>
      </c>
      <c r="M3" s="50"/>
      <c r="N3" s="18" t="s">
        <v>17</v>
      </c>
    </row>
    <row r="4" spans="1:14" x14ac:dyDescent="0.25">
      <c r="A4" s="4"/>
      <c r="B4" s="47" t="s">
        <v>5</v>
      </c>
      <c r="C4" s="43" t="s">
        <v>6</v>
      </c>
      <c r="D4" s="19" t="s">
        <v>7</v>
      </c>
      <c r="E4" s="20" t="s">
        <v>6</v>
      </c>
      <c r="F4" s="21" t="s">
        <v>6</v>
      </c>
      <c r="G4" s="17" t="s">
        <v>6</v>
      </c>
      <c r="H4" s="19" t="s">
        <v>7</v>
      </c>
      <c r="I4" s="19" t="s">
        <v>6</v>
      </c>
      <c r="J4" s="21" t="s">
        <v>6</v>
      </c>
      <c r="K4" s="17" t="s">
        <v>6</v>
      </c>
      <c r="L4" s="19" t="s">
        <v>7</v>
      </c>
      <c r="M4" s="19" t="s">
        <v>6</v>
      </c>
      <c r="N4" s="21" t="s">
        <v>6</v>
      </c>
    </row>
    <row r="5" spans="1:14" x14ac:dyDescent="0.25">
      <c r="B5" s="48">
        <v>10</v>
      </c>
      <c r="C5" s="41">
        <f t="shared" ref="C5:C11" si="0">B36*D36</f>
        <v>0.99956424586563197</v>
      </c>
      <c r="D5" s="23">
        <v>1</v>
      </c>
      <c r="E5" s="24">
        <v>1.02</v>
      </c>
      <c r="F5" s="25">
        <f>C5</f>
        <v>0.99956424586563197</v>
      </c>
      <c r="G5" s="22">
        <f t="shared" ref="G5:G11" si="1">E36*H36</f>
        <v>0.99803190450364476</v>
      </c>
      <c r="H5" s="23">
        <v>1</v>
      </c>
      <c r="I5" s="26">
        <v>1.02</v>
      </c>
      <c r="J5" s="27">
        <f>G5</f>
        <v>0.99803190450364476</v>
      </c>
      <c r="K5" s="22">
        <f t="shared" ref="K5:K25" si="2">I36*L36</f>
        <v>0.99058099071202299</v>
      </c>
      <c r="L5" s="23">
        <v>1</v>
      </c>
      <c r="M5" s="26">
        <v>1</v>
      </c>
      <c r="N5" s="27">
        <f>K5</f>
        <v>0.99058099071202299</v>
      </c>
    </row>
    <row r="6" spans="1:14" x14ac:dyDescent="0.25">
      <c r="B6" s="48">
        <v>50</v>
      </c>
      <c r="C6" s="41">
        <f t="shared" si="0"/>
        <v>0.98927409106932218</v>
      </c>
      <c r="D6" s="23">
        <v>1</v>
      </c>
      <c r="E6" s="24">
        <v>0.98</v>
      </c>
      <c r="F6" s="25">
        <f t="shared" ref="F6:F25" si="3">C6</f>
        <v>0.98927409106932218</v>
      </c>
      <c r="G6" s="22">
        <f t="shared" si="1"/>
        <v>0.95402821637846513</v>
      </c>
      <c r="H6" s="23">
        <v>1</v>
      </c>
      <c r="I6" s="26">
        <v>0.94</v>
      </c>
      <c r="J6" s="27">
        <f t="shared" ref="J6:J25" si="4">G6</f>
        <v>0.95402821637846513</v>
      </c>
      <c r="K6" s="22">
        <f t="shared" si="2"/>
        <v>0.82263749699596023</v>
      </c>
      <c r="L6" s="23">
        <v>0.98</v>
      </c>
      <c r="M6" s="26">
        <v>0.82</v>
      </c>
      <c r="N6" s="27">
        <f t="shared" ref="N6:N25" si="5">K6</f>
        <v>0.82263749699596023</v>
      </c>
    </row>
    <row r="7" spans="1:14" x14ac:dyDescent="0.25">
      <c r="B7" s="48">
        <v>100</v>
      </c>
      <c r="C7" s="41">
        <f t="shared" si="0"/>
        <v>0.95905544496577844</v>
      </c>
      <c r="D7" s="23">
        <v>1</v>
      </c>
      <c r="E7" s="24">
        <v>0.94</v>
      </c>
      <c r="F7" s="25">
        <f t="shared" si="3"/>
        <v>0.95905544496577844</v>
      </c>
      <c r="G7" s="22">
        <f t="shared" si="1"/>
        <v>0.84673301596483053</v>
      </c>
      <c r="H7" s="23">
        <v>1</v>
      </c>
      <c r="I7" s="26">
        <v>0.86</v>
      </c>
      <c r="J7" s="27">
        <f t="shared" si="4"/>
        <v>0.84673301596483053</v>
      </c>
      <c r="K7" s="22">
        <f t="shared" si="2"/>
        <v>0.58613430887583307</v>
      </c>
      <c r="L7" s="23">
        <v>1</v>
      </c>
      <c r="M7" s="26">
        <v>0.62</v>
      </c>
      <c r="N7" s="27">
        <f t="shared" si="5"/>
        <v>0.58613430887583307</v>
      </c>
    </row>
    <row r="8" spans="1:14" x14ac:dyDescent="0.25">
      <c r="B8" s="48">
        <v>200</v>
      </c>
      <c r="C8" s="41">
        <f t="shared" si="0"/>
        <v>0.86103574809237959</v>
      </c>
      <c r="D8" s="23">
        <v>1</v>
      </c>
      <c r="E8" s="24">
        <v>0.86</v>
      </c>
      <c r="F8" s="25">
        <f t="shared" si="3"/>
        <v>0.86103574809237959</v>
      </c>
      <c r="G8" s="22">
        <f t="shared" si="1"/>
        <v>0.62267699229949991</v>
      </c>
      <c r="H8" s="23">
        <v>1</v>
      </c>
      <c r="I8" s="26">
        <v>0.66</v>
      </c>
      <c r="J8" s="27">
        <f t="shared" si="4"/>
        <v>0.62267699229949991</v>
      </c>
      <c r="K8" s="22">
        <f t="shared" si="2"/>
        <v>0.34014743441220135</v>
      </c>
      <c r="L8" s="23">
        <v>1.01</v>
      </c>
      <c r="M8" s="26">
        <v>0.36</v>
      </c>
      <c r="N8" s="27">
        <f t="shared" si="5"/>
        <v>0.34014743441220135</v>
      </c>
    </row>
    <row r="9" spans="1:14" x14ac:dyDescent="0.25">
      <c r="B9" s="48">
        <v>300</v>
      </c>
      <c r="C9" s="41">
        <f t="shared" si="0"/>
        <v>0.74850835752301437</v>
      </c>
      <c r="D9" s="23">
        <v>1.02</v>
      </c>
      <c r="E9" s="24">
        <v>0.72799999999999998</v>
      </c>
      <c r="F9" s="25">
        <f t="shared" si="3"/>
        <v>0.74850835752301437</v>
      </c>
      <c r="G9" s="22">
        <f t="shared" si="1"/>
        <v>0.46864979185742295</v>
      </c>
      <c r="H9" s="23">
        <v>1</v>
      </c>
      <c r="I9" s="26">
        <v>0.46400000000000002</v>
      </c>
      <c r="J9" s="27">
        <f t="shared" si="4"/>
        <v>0.46864979185742295</v>
      </c>
      <c r="K9" s="22">
        <f t="shared" si="2"/>
        <v>0.23442423341757576</v>
      </c>
      <c r="L9" s="23">
        <v>1</v>
      </c>
      <c r="M9" s="26">
        <v>0.24</v>
      </c>
      <c r="N9" s="27">
        <f t="shared" si="5"/>
        <v>0.23442423341757576</v>
      </c>
    </row>
    <row r="10" spans="1:14" x14ac:dyDescent="0.25">
      <c r="B10" s="48">
        <v>400</v>
      </c>
      <c r="C10" s="41">
        <f t="shared" si="0"/>
        <v>0.64612680586551507</v>
      </c>
      <c r="D10" s="23">
        <v>1</v>
      </c>
      <c r="E10" s="24">
        <v>0.61199999999999999</v>
      </c>
      <c r="F10" s="25">
        <f t="shared" si="3"/>
        <v>0.64612680586551507</v>
      </c>
      <c r="G10" s="22">
        <f t="shared" si="1"/>
        <v>0.36969784756961882</v>
      </c>
      <c r="H10" s="23">
        <v>1</v>
      </c>
      <c r="I10" s="26">
        <v>0.36799999999999999</v>
      </c>
      <c r="J10" s="27">
        <f t="shared" si="4"/>
        <v>0.36969784756961882</v>
      </c>
      <c r="K10" s="22">
        <f t="shared" si="2"/>
        <v>0.17797063801370788</v>
      </c>
      <c r="L10" s="23">
        <v>1</v>
      </c>
      <c r="M10" s="26">
        <v>0.184</v>
      </c>
      <c r="N10" s="27">
        <f t="shared" si="5"/>
        <v>0.17797063801370788</v>
      </c>
    </row>
    <row r="11" spans="1:14" x14ac:dyDescent="0.25">
      <c r="B11" s="48">
        <v>500</v>
      </c>
      <c r="C11" s="41">
        <f t="shared" si="0"/>
        <v>0.5607549074230731</v>
      </c>
      <c r="D11" s="23">
        <v>1</v>
      </c>
      <c r="E11" s="24">
        <v>0.52800000000000002</v>
      </c>
      <c r="F11" s="25">
        <f t="shared" si="3"/>
        <v>0.5607549074230731</v>
      </c>
      <c r="G11" s="22">
        <f t="shared" si="1"/>
        <v>0.30331447105335285</v>
      </c>
      <c r="H11" s="23">
        <v>1</v>
      </c>
      <c r="I11" s="26">
        <v>0.30399999999999999</v>
      </c>
      <c r="J11" s="27">
        <f t="shared" si="4"/>
        <v>0.30331447105335285</v>
      </c>
      <c r="K11" s="22">
        <f t="shared" si="2"/>
        <v>0.14319524123436442</v>
      </c>
      <c r="L11" s="23">
        <v>1</v>
      </c>
      <c r="M11" s="26">
        <v>0.15</v>
      </c>
      <c r="N11" s="27">
        <f t="shared" si="5"/>
        <v>0.14319524123436442</v>
      </c>
    </row>
    <row r="12" spans="1:14" x14ac:dyDescent="0.25">
      <c r="B12" s="48">
        <v>600</v>
      </c>
      <c r="C12" s="41">
        <f t="shared" ref="C12:C25" si="6">B43*D43</f>
        <v>0.49150395572567185</v>
      </c>
      <c r="D12" s="23">
        <v>1</v>
      </c>
      <c r="E12" s="24">
        <v>0.46400000000000002</v>
      </c>
      <c r="F12" s="25">
        <f t="shared" si="3"/>
        <v>0.49150395572567185</v>
      </c>
      <c r="G12" s="22">
        <f t="shared" ref="G12:G25" si="7">E43*H43</f>
        <v>0.25639145895655385</v>
      </c>
      <c r="H12" s="23">
        <v>1</v>
      </c>
      <c r="I12" s="26">
        <v>0.26</v>
      </c>
      <c r="J12" s="27">
        <f t="shared" si="4"/>
        <v>0.25639145895655385</v>
      </c>
      <c r="K12" s="22">
        <f t="shared" si="2"/>
        <v>0.11970495538336298</v>
      </c>
      <c r="L12" s="23">
        <v>1</v>
      </c>
      <c r="M12" s="26">
        <v>0.126</v>
      </c>
      <c r="N12" s="27">
        <f t="shared" si="5"/>
        <v>0.11970495538336298</v>
      </c>
    </row>
    <row r="13" spans="1:14" x14ac:dyDescent="0.25">
      <c r="B13" s="48">
        <v>700</v>
      </c>
      <c r="C13" s="41">
        <f t="shared" si="6"/>
        <v>0.43547533495673812</v>
      </c>
      <c r="D13" s="23">
        <v>1</v>
      </c>
      <c r="E13" s="24">
        <v>0.41599999999999998</v>
      </c>
      <c r="F13" s="25">
        <f t="shared" si="3"/>
        <v>0.43547533495673812</v>
      </c>
      <c r="G13" s="22">
        <f t="shared" si="7"/>
        <v>0.22170592218654106</v>
      </c>
      <c r="H13" s="23">
        <v>1</v>
      </c>
      <c r="I13" s="26">
        <v>0.224</v>
      </c>
      <c r="J13" s="27">
        <f t="shared" si="4"/>
        <v>0.22170592218654106</v>
      </c>
      <c r="K13" s="22">
        <f t="shared" si="2"/>
        <v>0.10279983777115348</v>
      </c>
      <c r="L13" s="23">
        <v>1</v>
      </c>
      <c r="M13" s="26">
        <v>0.11</v>
      </c>
      <c r="N13" s="27">
        <f t="shared" si="5"/>
        <v>0.10279983777115348</v>
      </c>
    </row>
    <row r="14" spans="1:14" x14ac:dyDescent="0.25">
      <c r="B14" s="48">
        <v>800</v>
      </c>
      <c r="C14" s="41">
        <f t="shared" si="6"/>
        <v>0.38980206068847084</v>
      </c>
      <c r="D14" s="23">
        <v>1</v>
      </c>
      <c r="E14" s="24">
        <v>0.36399999999999999</v>
      </c>
      <c r="F14" s="25">
        <f t="shared" si="3"/>
        <v>0.38980206068847084</v>
      </c>
      <c r="G14" s="22">
        <f t="shared" si="7"/>
        <v>0.19511986277060733</v>
      </c>
      <c r="H14" s="23">
        <v>1</v>
      </c>
      <c r="I14" s="26">
        <v>0.20799999999999999</v>
      </c>
      <c r="J14" s="27">
        <f t="shared" si="4"/>
        <v>0.19511986277060733</v>
      </c>
      <c r="K14" s="22">
        <f t="shared" si="2"/>
        <v>9.0061460647254205E-2</v>
      </c>
      <c r="L14" s="23">
        <v>1</v>
      </c>
      <c r="M14" s="26">
        <v>0.1</v>
      </c>
      <c r="N14" s="27">
        <f t="shared" si="5"/>
        <v>9.0061460647254205E-2</v>
      </c>
    </row>
    <row r="15" spans="1:14" x14ac:dyDescent="0.25">
      <c r="B15" s="48">
        <v>900</v>
      </c>
      <c r="C15" s="40">
        <f t="shared" si="6"/>
        <v>0.352151235454644</v>
      </c>
      <c r="D15" s="29">
        <v>1</v>
      </c>
      <c r="E15" s="30">
        <v>0.33600000000000002</v>
      </c>
      <c r="F15" s="25">
        <f t="shared" si="3"/>
        <v>0.352151235454644</v>
      </c>
      <c r="G15" s="28">
        <f t="shared" si="7"/>
        <v>0.17413698276556813</v>
      </c>
      <c r="H15" s="23">
        <v>1</v>
      </c>
      <c r="I15" s="26">
        <v>0.17599999999999999</v>
      </c>
      <c r="J15" s="27">
        <f t="shared" si="4"/>
        <v>0.17413698276556813</v>
      </c>
      <c r="K15" s="22">
        <f t="shared" si="2"/>
        <v>8.0122858212442569E-2</v>
      </c>
      <c r="L15" s="23">
        <v>1</v>
      </c>
      <c r="M15" s="26">
        <v>8.5599999999999996E-2</v>
      </c>
      <c r="N15" s="27">
        <f t="shared" si="5"/>
        <v>8.0122858212442569E-2</v>
      </c>
    </row>
    <row r="16" spans="1:14" x14ac:dyDescent="0.25">
      <c r="B16" s="48">
        <v>1000</v>
      </c>
      <c r="C16" s="41">
        <f t="shared" si="6"/>
        <v>0.32073724032040324</v>
      </c>
      <c r="D16" s="23">
        <v>1</v>
      </c>
      <c r="E16" s="24">
        <v>0.3</v>
      </c>
      <c r="F16" s="25">
        <f t="shared" si="3"/>
        <v>0.32073724032040324</v>
      </c>
      <c r="G16" s="22">
        <f t="shared" si="7"/>
        <v>0.15717672547758985</v>
      </c>
      <c r="H16" s="23">
        <v>1</v>
      </c>
      <c r="I16" s="26">
        <v>0.158</v>
      </c>
      <c r="J16" s="27">
        <f t="shared" si="4"/>
        <v>0.15717672547758985</v>
      </c>
      <c r="K16" s="22">
        <f t="shared" si="2"/>
        <v>7.2154590657281595E-2</v>
      </c>
      <c r="L16" s="23">
        <v>1</v>
      </c>
      <c r="M16" s="26">
        <v>7.8E-2</v>
      </c>
      <c r="N16" s="27">
        <f t="shared" si="5"/>
        <v>7.2154590657281595E-2</v>
      </c>
    </row>
    <row r="17" spans="2:14" x14ac:dyDescent="0.25">
      <c r="B17" s="48">
        <v>2000</v>
      </c>
      <c r="C17" s="42">
        <f t="shared" si="6"/>
        <v>0.16693786002754019</v>
      </c>
      <c r="D17" s="32">
        <v>1</v>
      </c>
      <c r="E17" s="33">
        <v>0.16</v>
      </c>
      <c r="F17" s="25">
        <f t="shared" si="3"/>
        <v>0.16693786002754019</v>
      </c>
      <c r="G17" s="31">
        <f t="shared" si="7"/>
        <v>7.9326696843658534E-2</v>
      </c>
      <c r="H17" s="23">
        <v>1</v>
      </c>
      <c r="I17" s="26">
        <v>8.48E-2</v>
      </c>
      <c r="J17" s="27">
        <f t="shared" si="4"/>
        <v>7.9326696843658534E-2</v>
      </c>
      <c r="K17" s="22">
        <f t="shared" si="2"/>
        <v>3.61479380306646E-2</v>
      </c>
      <c r="L17" s="23">
        <v>1.02</v>
      </c>
      <c r="M17" s="26">
        <v>4.24E-2</v>
      </c>
      <c r="N17" s="27">
        <f t="shared" si="5"/>
        <v>3.61479380306646E-2</v>
      </c>
    </row>
    <row r="18" spans="2:14" x14ac:dyDescent="0.25">
      <c r="B18" s="48">
        <v>3000</v>
      </c>
      <c r="C18" s="41">
        <f t="shared" si="6"/>
        <v>0.11216357214166224</v>
      </c>
      <c r="D18" s="23">
        <v>1.02</v>
      </c>
      <c r="E18" s="24">
        <v>0.108</v>
      </c>
      <c r="F18" s="25">
        <f t="shared" si="3"/>
        <v>0.11216357214166224</v>
      </c>
      <c r="G18" s="22">
        <f t="shared" si="7"/>
        <v>5.2977148587801476E-2</v>
      </c>
      <c r="H18" s="23">
        <v>1</v>
      </c>
      <c r="I18" s="26">
        <v>5.6800000000000003E-2</v>
      </c>
      <c r="J18" s="27">
        <f t="shared" si="4"/>
        <v>5.2977148587801476E-2</v>
      </c>
      <c r="K18" s="22">
        <f t="shared" si="2"/>
        <v>2.4107377072608963E-2</v>
      </c>
      <c r="L18" s="23">
        <v>1</v>
      </c>
      <c r="M18" s="26">
        <v>3.2000000000000001E-2</v>
      </c>
      <c r="N18" s="27">
        <f t="shared" si="5"/>
        <v>2.4107377072608963E-2</v>
      </c>
    </row>
    <row r="19" spans="2:14" x14ac:dyDescent="0.25">
      <c r="B19" s="48">
        <v>4000</v>
      </c>
      <c r="C19" s="41">
        <f t="shared" si="6"/>
        <v>8.4355146550547433E-2</v>
      </c>
      <c r="D19" s="23">
        <v>1.02</v>
      </c>
      <c r="E19" s="24">
        <v>8.4000000000000005E-2</v>
      </c>
      <c r="F19" s="25">
        <f t="shared" si="3"/>
        <v>8.4355146550547433E-2</v>
      </c>
      <c r="G19" s="22">
        <f t="shared" si="7"/>
        <v>3.9757277481197464E-2</v>
      </c>
      <c r="H19" s="23">
        <v>1</v>
      </c>
      <c r="I19" s="26">
        <v>4.3999999999999997E-2</v>
      </c>
      <c r="J19" s="27">
        <f t="shared" si="4"/>
        <v>3.9757277481197464E-2</v>
      </c>
      <c r="K19" s="22">
        <f t="shared" si="2"/>
        <v>1.8082831820676232E-2</v>
      </c>
      <c r="L19" s="23">
        <v>1.02</v>
      </c>
      <c r="M19" s="26">
        <v>2.3599999999999999E-2</v>
      </c>
      <c r="N19" s="27">
        <f t="shared" si="5"/>
        <v>1.8082831820676232E-2</v>
      </c>
    </row>
    <row r="20" spans="2:14" x14ac:dyDescent="0.25">
      <c r="B20" s="48">
        <v>5000</v>
      </c>
      <c r="C20" s="41">
        <f t="shared" si="6"/>
        <v>6.7570720177361043E-2</v>
      </c>
      <c r="D20" s="23">
        <v>1</v>
      </c>
      <c r="E20" s="24">
        <v>6.7799999999999999E-2</v>
      </c>
      <c r="F20" s="25">
        <f t="shared" si="3"/>
        <v>6.7570720177361043E-2</v>
      </c>
      <c r="G20" s="22">
        <f t="shared" si="7"/>
        <v>3.1814875094938619E-2</v>
      </c>
      <c r="H20" s="23">
        <v>1</v>
      </c>
      <c r="I20" s="26">
        <v>3.9800000000000002E-2</v>
      </c>
      <c r="J20" s="27">
        <f t="shared" si="4"/>
        <v>3.1814875094938619E-2</v>
      </c>
      <c r="K20" s="22">
        <f t="shared" si="2"/>
        <v>1.446711698695888E-2</v>
      </c>
      <c r="L20" s="23">
        <v>1</v>
      </c>
      <c r="M20" s="26">
        <v>2.0799999999999999E-2</v>
      </c>
      <c r="N20" s="27">
        <f t="shared" si="5"/>
        <v>1.446711698695888E-2</v>
      </c>
    </row>
    <row r="21" spans="2:14" x14ac:dyDescent="0.25">
      <c r="B21" s="48">
        <v>6000</v>
      </c>
      <c r="C21" s="41">
        <f t="shared" si="6"/>
        <v>5.6348253099311026E-2</v>
      </c>
      <c r="D21" s="23">
        <v>1.01</v>
      </c>
      <c r="E21" s="24">
        <v>5.5199999999999999E-2</v>
      </c>
      <c r="F21" s="25">
        <f t="shared" si="3"/>
        <v>5.6348253099311026E-2</v>
      </c>
      <c r="G21" s="22">
        <f t="shared" si="7"/>
        <v>2.6516496729203566E-2</v>
      </c>
      <c r="H21" s="23">
        <v>1.02</v>
      </c>
      <c r="I21" s="26">
        <v>3.2000000000000001E-2</v>
      </c>
      <c r="J21" s="27">
        <f t="shared" si="4"/>
        <v>2.6516496729203566E-2</v>
      </c>
      <c r="K21" s="22">
        <f t="shared" si="2"/>
        <v>1.2056316341436521E-2</v>
      </c>
      <c r="L21" s="23">
        <v>1</v>
      </c>
      <c r="M21" s="26">
        <v>1.6E-2</v>
      </c>
      <c r="N21" s="27">
        <f t="shared" si="5"/>
        <v>1.2056316341436521E-2</v>
      </c>
    </row>
    <row r="22" spans="2:14" x14ac:dyDescent="0.25">
      <c r="B22" s="48">
        <v>7000</v>
      </c>
      <c r="C22" s="41">
        <f t="shared" si="6"/>
        <v>4.8318858370711926E-2</v>
      </c>
      <c r="D22" s="23">
        <v>1</v>
      </c>
      <c r="E22" s="24">
        <v>5.1999999999999998E-2</v>
      </c>
      <c r="F22" s="25">
        <f t="shared" si="3"/>
        <v>4.8318858370711926E-2</v>
      </c>
      <c r="G22" s="22">
        <f t="shared" si="7"/>
        <v>2.2730545981856077E-2</v>
      </c>
      <c r="H22" s="23">
        <v>1</v>
      </c>
      <c r="I22" s="26">
        <v>3.1600000000000003E-2</v>
      </c>
      <c r="J22" s="27">
        <f t="shared" si="4"/>
        <v>2.2730545981856077E-2</v>
      </c>
      <c r="K22" s="22">
        <f t="shared" si="2"/>
        <v>1.0334184698649097E-2</v>
      </c>
      <c r="L22" s="23">
        <v>1</v>
      </c>
      <c r="M22" s="26">
        <v>1.4200000000000001E-2</v>
      </c>
      <c r="N22" s="27">
        <f t="shared" si="5"/>
        <v>1.0334184698649097E-2</v>
      </c>
    </row>
    <row r="23" spans="2:14" x14ac:dyDescent="0.25">
      <c r="B23" s="48">
        <v>8000</v>
      </c>
      <c r="C23" s="41">
        <f t="shared" si="6"/>
        <v>4.2290573319247987E-2</v>
      </c>
      <c r="D23" s="23">
        <v>1</v>
      </c>
      <c r="E23" s="24">
        <v>4.9599999999999998E-2</v>
      </c>
      <c r="F23" s="25">
        <f t="shared" si="3"/>
        <v>4.2290573319247987E-2</v>
      </c>
      <c r="G23" s="22">
        <f t="shared" si="7"/>
        <v>1.9890432099858094E-2</v>
      </c>
      <c r="H23" s="23">
        <v>1</v>
      </c>
      <c r="I23" s="26">
        <v>2.5999999999999999E-2</v>
      </c>
      <c r="J23" s="27">
        <f t="shared" si="4"/>
        <v>1.9890432099858094E-2</v>
      </c>
      <c r="K23" s="22">
        <f t="shared" si="2"/>
        <v>9.0425247799726331E-3</v>
      </c>
      <c r="L23" s="23">
        <v>1</v>
      </c>
      <c r="M23" s="26">
        <v>1.2E-2</v>
      </c>
      <c r="N23" s="27">
        <f t="shared" si="5"/>
        <v>9.0425247799726331E-3</v>
      </c>
    </row>
    <row r="24" spans="2:14" x14ac:dyDescent="0.25">
      <c r="B24" s="48">
        <v>9000</v>
      </c>
      <c r="C24" s="41">
        <f t="shared" si="6"/>
        <v>3.7598677960098387E-2</v>
      </c>
      <c r="D24" s="23">
        <v>1.02</v>
      </c>
      <c r="E24" s="24">
        <v>4.8000000000000001E-2</v>
      </c>
      <c r="F24" s="25">
        <f t="shared" si="3"/>
        <v>3.7598677960098387E-2</v>
      </c>
      <c r="G24" s="22">
        <f t="shared" si="7"/>
        <v>1.7681118164862838E-2</v>
      </c>
      <c r="H24" s="23">
        <v>1</v>
      </c>
      <c r="I24" s="26">
        <v>2.2800000000000001E-2</v>
      </c>
      <c r="J24" s="27">
        <f t="shared" si="4"/>
        <v>1.7681118164862838E-2</v>
      </c>
      <c r="K24" s="22">
        <f t="shared" si="2"/>
        <v>8.0378687737643739E-3</v>
      </c>
      <c r="L24" s="23">
        <v>1</v>
      </c>
      <c r="M24" s="26">
        <v>1.2999999999999999E-2</v>
      </c>
      <c r="N24" s="27">
        <f t="shared" si="5"/>
        <v>8.0378687737643739E-3</v>
      </c>
    </row>
    <row r="25" spans="2:14" ht="15.75" thickBot="1" x14ac:dyDescent="0.3">
      <c r="B25" s="49">
        <v>10000</v>
      </c>
      <c r="C25" s="44">
        <f t="shared" si="6"/>
        <v>3.384335555601721E-2</v>
      </c>
      <c r="D25" s="35">
        <v>1.02</v>
      </c>
      <c r="E25" s="36">
        <v>3.8800000000000001E-2</v>
      </c>
      <c r="F25" s="37">
        <f t="shared" si="3"/>
        <v>3.384335555601721E-2</v>
      </c>
      <c r="G25" s="34">
        <f t="shared" si="7"/>
        <v>1.5913478971147695E-2</v>
      </c>
      <c r="H25" s="35">
        <v>1</v>
      </c>
      <c r="I25" s="38">
        <v>1.9E-2</v>
      </c>
      <c r="J25" s="39">
        <f t="shared" si="4"/>
        <v>1.5913478971147695E-2</v>
      </c>
      <c r="K25" s="34">
        <f t="shared" si="2"/>
        <v>7.2341262973978082E-3</v>
      </c>
      <c r="L25" s="35">
        <v>1</v>
      </c>
      <c r="M25" s="38">
        <v>1.0800000000000001E-2</v>
      </c>
      <c r="N25" s="39">
        <f t="shared" si="5"/>
        <v>7.2341262973978082E-3</v>
      </c>
    </row>
    <row r="26" spans="2:14" x14ac:dyDescent="0.25">
      <c r="D26" s="4"/>
    </row>
    <row r="27" spans="2:14" x14ac:dyDescent="0.25">
      <c r="D27" s="4"/>
    </row>
    <row r="28" spans="2:14" ht="15.75" thickBot="1" x14ac:dyDescent="0.3"/>
    <row r="29" spans="2:14" x14ac:dyDescent="0.25">
      <c r="B29" s="8" t="s">
        <v>8</v>
      </c>
      <c r="C29" s="9">
        <v>1000</v>
      </c>
      <c r="D29" s="10" t="s">
        <v>9</v>
      </c>
      <c r="E29" s="8" t="s">
        <v>8</v>
      </c>
      <c r="F29" s="14"/>
      <c r="G29" s="9">
        <v>1000</v>
      </c>
      <c r="H29" s="10" t="s">
        <v>9</v>
      </c>
      <c r="I29" s="8" t="s">
        <v>8</v>
      </c>
      <c r="J29" s="14"/>
      <c r="K29" s="9">
        <v>1000</v>
      </c>
      <c r="L29" s="10" t="s">
        <v>9</v>
      </c>
    </row>
    <row r="30" spans="2:14" x14ac:dyDescent="0.25">
      <c r="B30" s="2" t="s">
        <v>10</v>
      </c>
      <c r="C30" s="5">
        <v>4.7E-7</v>
      </c>
      <c r="D30" s="3" t="s">
        <v>11</v>
      </c>
      <c r="E30" s="2" t="s">
        <v>10</v>
      </c>
      <c r="F30" s="13"/>
      <c r="G30" s="5">
        <v>9.9999999999999995E-7</v>
      </c>
      <c r="H30" s="3" t="s">
        <v>11</v>
      </c>
      <c r="I30" s="2" t="s">
        <v>10</v>
      </c>
      <c r="J30" s="13"/>
      <c r="K30" s="5">
        <v>2.2000000000000001E-6</v>
      </c>
      <c r="L30" s="3" t="s">
        <v>11</v>
      </c>
    </row>
    <row r="31" spans="2:14" x14ac:dyDescent="0.25">
      <c r="B31" s="2" t="s">
        <v>12</v>
      </c>
      <c r="C31" s="1">
        <v>1</v>
      </c>
      <c r="D31" s="3" t="s">
        <v>13</v>
      </c>
      <c r="E31" s="2" t="s">
        <v>12</v>
      </c>
      <c r="F31" s="13"/>
      <c r="G31" s="1">
        <v>1</v>
      </c>
      <c r="H31" s="3" t="s">
        <v>13</v>
      </c>
      <c r="I31" s="2" t="s">
        <v>12</v>
      </c>
      <c r="J31" s="13"/>
      <c r="K31" s="1">
        <v>1</v>
      </c>
      <c r="L31" s="3" t="s">
        <v>13</v>
      </c>
    </row>
    <row r="32" spans="2:14" x14ac:dyDescent="0.25">
      <c r="B32" s="2"/>
      <c r="C32" s="1"/>
      <c r="D32" s="3"/>
      <c r="E32" s="2"/>
      <c r="F32" s="13"/>
      <c r="G32" s="1"/>
      <c r="H32" s="3"/>
      <c r="I32" s="2"/>
      <c r="J32" s="13"/>
      <c r="K32" s="1"/>
      <c r="L32" s="3"/>
    </row>
    <row r="33" spans="2:12" x14ac:dyDescent="0.25">
      <c r="B33" s="2"/>
      <c r="C33" s="1"/>
      <c r="D33" s="3"/>
      <c r="E33" s="2"/>
      <c r="F33" s="13"/>
      <c r="G33" s="1"/>
      <c r="H33" s="3"/>
      <c r="I33" s="2"/>
      <c r="J33" s="13"/>
      <c r="K33" s="1"/>
      <c r="L33" s="3"/>
    </row>
    <row r="34" spans="2:12" x14ac:dyDescent="0.25">
      <c r="B34" s="2"/>
      <c r="C34" s="1"/>
      <c r="D34" s="3"/>
      <c r="E34" s="2"/>
      <c r="F34" s="13"/>
      <c r="G34" s="1"/>
      <c r="H34" s="3"/>
      <c r="I34" s="2"/>
      <c r="J34" s="13"/>
      <c r="K34" s="1"/>
      <c r="L34" s="3"/>
    </row>
    <row r="35" spans="2:12" x14ac:dyDescent="0.25">
      <c r="B35" s="2" t="s">
        <v>14</v>
      </c>
      <c r="C35" s="1" t="s">
        <v>15</v>
      </c>
      <c r="D35" s="3" t="s">
        <v>16</v>
      </c>
      <c r="E35" s="2" t="s">
        <v>14</v>
      </c>
      <c r="F35" s="13"/>
      <c r="G35" s="1" t="s">
        <v>15</v>
      </c>
      <c r="H35" s="3" t="s">
        <v>16</v>
      </c>
      <c r="I35" s="2" t="s">
        <v>14</v>
      </c>
      <c r="J35" s="13"/>
      <c r="K35" s="1" t="s">
        <v>15</v>
      </c>
      <c r="L35" s="3" t="s">
        <v>16</v>
      </c>
    </row>
    <row r="36" spans="2:12" x14ac:dyDescent="0.25">
      <c r="B36" s="6">
        <f t="shared" ref="B36:B56" si="8">1/(2*PI()*B5*$C$30)</f>
        <v>33862.753849339431</v>
      </c>
      <c r="C36" s="1">
        <f t="shared" ref="C36:C56" si="9">SQRT($C$29^2+B36^2)</f>
        <v>33877.516117049556</v>
      </c>
      <c r="D36" s="3">
        <f t="shared" ref="D36:D56" si="10">$C$31/C36</f>
        <v>2.9518102701063421E-5</v>
      </c>
      <c r="E36" s="6">
        <f t="shared" ref="E36:E56" si="11">1/(2*PI()*B5*$G$30)</f>
        <v>15915.494309189537</v>
      </c>
      <c r="F36" s="15"/>
      <c r="G36" s="1">
        <f>SQRT($C$29^2+E36^2)</f>
        <v>15946.879290502093</v>
      </c>
      <c r="H36" s="3">
        <f t="shared" ref="H36" si="12">$C$31/G36</f>
        <v>6.2708193984737599E-5</v>
      </c>
      <c r="I36" s="6">
        <f t="shared" ref="I36:I56" si="13">1/(2*PI()*B5*$K$30)</f>
        <v>7234.315595086151</v>
      </c>
      <c r="J36" s="15"/>
      <c r="K36" s="1">
        <f t="shared" ref="K36" si="14">SQRT($C$29^2+I36^2)</f>
        <v>7303.1035956849664</v>
      </c>
      <c r="L36" s="3">
        <f t="shared" ref="L36:L56" si="15">$C$31/K36</f>
        <v>1.3692808638109E-4</v>
      </c>
    </row>
    <row r="37" spans="2:12" x14ac:dyDescent="0.25">
      <c r="B37" s="6">
        <f t="shared" si="8"/>
        <v>6772.5507698678875</v>
      </c>
      <c r="C37" s="1">
        <f t="shared" si="9"/>
        <v>6845.9801292757284</v>
      </c>
      <c r="D37" s="3">
        <f t="shared" si="10"/>
        <v>1.4607112219383481E-4</v>
      </c>
      <c r="E37" s="6">
        <f t="shared" si="11"/>
        <v>3183.098861837907</v>
      </c>
      <c r="F37" s="15"/>
      <c r="G37" s="1">
        <f t="shared" ref="G37" si="16">SQRT($C$29^2+E37^2)</f>
        <v>3336.4829333047364</v>
      </c>
      <c r="H37" s="3">
        <f t="shared" ref="H37" si="17">$C$31/G37</f>
        <v>2.9971680358919595E-4</v>
      </c>
      <c r="I37" s="6">
        <f t="shared" si="13"/>
        <v>1446.8631190172302</v>
      </c>
      <c r="J37" s="15"/>
      <c r="K37" s="1">
        <f t="shared" ref="K37" si="18">SQRT($C$29^2+I37^2)</f>
        <v>1758.8100764927028</v>
      </c>
      <c r="L37" s="3">
        <f t="shared" si="15"/>
        <v>5.6856622176860094E-4</v>
      </c>
    </row>
    <row r="38" spans="2:12" x14ac:dyDescent="0.25">
      <c r="B38" s="6">
        <f t="shared" si="8"/>
        <v>3386.2753849339438</v>
      </c>
      <c r="C38" s="1">
        <f t="shared" si="9"/>
        <v>3530.8442308617255</v>
      </c>
      <c r="D38" s="3">
        <f t="shared" si="10"/>
        <v>2.8321838478723925E-4</v>
      </c>
      <c r="E38" s="6">
        <f t="shared" si="11"/>
        <v>1591.5494309189535</v>
      </c>
      <c r="F38" s="15"/>
      <c r="G38" s="1">
        <f t="shared" ref="G38" si="19">SQRT($C$29^2+E38^2)</f>
        <v>1879.635494200523</v>
      </c>
      <c r="H38" s="3">
        <f t="shared" ref="H38" si="20">$C$31/G38</f>
        <v>5.3201804450140808E-4</v>
      </c>
      <c r="I38" s="6">
        <f t="shared" si="13"/>
        <v>723.43155950861512</v>
      </c>
      <c r="J38" s="15"/>
      <c r="K38" s="1">
        <f t="shared" ref="K38" si="21">SQRT($C$29^2+I38^2)</f>
        <v>1234.241962215297</v>
      </c>
      <c r="L38" s="3">
        <f t="shared" si="15"/>
        <v>8.1021390506374905E-4</v>
      </c>
    </row>
    <row r="39" spans="2:12" x14ac:dyDescent="0.25">
      <c r="B39" s="6">
        <f t="shared" si="8"/>
        <v>1693.1376924669719</v>
      </c>
      <c r="C39" s="1">
        <f t="shared" si="9"/>
        <v>1966.3965128255243</v>
      </c>
      <c r="D39" s="3">
        <f t="shared" si="10"/>
        <v>5.085444331688197E-4</v>
      </c>
      <c r="E39" s="6">
        <f t="shared" si="11"/>
        <v>795.77471545947674</v>
      </c>
      <c r="F39" s="15"/>
      <c r="G39" s="1">
        <f t="shared" ref="G39" si="22">SQRT($C$29^2+E39^2)</f>
        <v>1277.9895921972961</v>
      </c>
      <c r="H39" s="3">
        <f t="shared" ref="H39" si="23">$C$31/G39</f>
        <v>7.8247898582699878E-4</v>
      </c>
      <c r="I39" s="6">
        <f t="shared" si="13"/>
        <v>361.71577975430756</v>
      </c>
      <c r="J39" s="15"/>
      <c r="K39" s="1">
        <f t="shared" ref="K39" si="24">SQRT($C$29^2+I39^2)</f>
        <v>1063.4088138262098</v>
      </c>
      <c r="L39" s="3">
        <f t="shared" si="15"/>
        <v>9.4037211935637339E-4</v>
      </c>
    </row>
    <row r="40" spans="2:12" x14ac:dyDescent="0.25">
      <c r="B40" s="6">
        <f t="shared" si="8"/>
        <v>1128.7584616446479</v>
      </c>
      <c r="C40" s="1">
        <f t="shared" si="9"/>
        <v>1508.0104988806916</v>
      </c>
      <c r="D40" s="3">
        <f t="shared" si="10"/>
        <v>6.6312535671485164E-4</v>
      </c>
      <c r="E40" s="6">
        <f t="shared" si="11"/>
        <v>530.51647697298449</v>
      </c>
      <c r="F40" s="15"/>
      <c r="G40" s="1">
        <f t="shared" ref="G40" si="25">SQRT($C$29^2+E40^2)</f>
        <v>1132.0104824337216</v>
      </c>
      <c r="H40" s="3">
        <f t="shared" ref="H40" si="26">$C$31/G40</f>
        <v>8.8338404592339928E-4</v>
      </c>
      <c r="I40" s="6">
        <f t="shared" si="13"/>
        <v>241.1438531695384</v>
      </c>
      <c r="J40" s="15"/>
      <c r="K40" s="1">
        <f t="shared" ref="K40" si="27">SQRT($C$29^2+I40^2)</f>
        <v>1028.6643562996881</v>
      </c>
      <c r="L40" s="3">
        <f t="shared" si="15"/>
        <v>9.7213439337705883E-4</v>
      </c>
    </row>
    <row r="41" spans="2:12" x14ac:dyDescent="0.25">
      <c r="B41" s="6">
        <f t="shared" si="8"/>
        <v>846.56884623348594</v>
      </c>
      <c r="C41" s="1">
        <f t="shared" si="9"/>
        <v>1310.220901761644</v>
      </c>
      <c r="D41" s="3">
        <f t="shared" si="10"/>
        <v>7.6323007719954726E-4</v>
      </c>
      <c r="E41" s="6">
        <f t="shared" si="11"/>
        <v>397.88735772973837</v>
      </c>
      <c r="F41" s="15"/>
      <c r="G41" s="1">
        <f t="shared" ref="G41" si="28">SQRT($C$29^2+E41^2)</f>
        <v>1076.2501333059861</v>
      </c>
      <c r="H41" s="3">
        <f t="shared" ref="H41" si="29">$C$31/G41</f>
        <v>9.291520335781389E-4</v>
      </c>
      <c r="I41" s="6">
        <f t="shared" si="13"/>
        <v>180.85788987715378</v>
      </c>
      <c r="J41" s="15"/>
      <c r="K41" s="1">
        <f t="shared" ref="K41" si="30">SQRT($C$29^2+I41^2)</f>
        <v>1016.2231921831034</v>
      </c>
      <c r="L41" s="3">
        <f t="shared" si="15"/>
        <v>9.8403579813185343E-4</v>
      </c>
    </row>
    <row r="42" spans="2:12" x14ac:dyDescent="0.25">
      <c r="B42" s="6">
        <f t="shared" si="8"/>
        <v>677.25507698678871</v>
      </c>
      <c r="C42" s="1">
        <f t="shared" si="9"/>
        <v>1207.7559518811659</v>
      </c>
      <c r="D42" s="3">
        <f t="shared" si="10"/>
        <v>8.2798184388363299E-4</v>
      </c>
      <c r="E42" s="6">
        <f t="shared" si="11"/>
        <v>318.3098861837907</v>
      </c>
      <c r="F42" s="15"/>
      <c r="G42" s="1">
        <f t="shared" ref="G42" si="31">SQRT($C$29^2+E42^2)</f>
        <v>1049.4385087475769</v>
      </c>
      <c r="H42" s="3">
        <f t="shared" ref="H42" si="32">$C$31/G42</f>
        <v>9.528905139886873E-4</v>
      </c>
      <c r="I42" s="6">
        <f t="shared" si="13"/>
        <v>144.68631190172303</v>
      </c>
      <c r="J42" s="15"/>
      <c r="K42" s="1">
        <f t="shared" ref="K42" si="33">SQRT($C$29^2+I42^2)</f>
        <v>1010.4128506960523</v>
      </c>
      <c r="L42" s="3">
        <f t="shared" si="15"/>
        <v>9.8969445935997448E-4</v>
      </c>
    </row>
    <row r="43" spans="2:12" x14ac:dyDescent="0.25">
      <c r="B43" s="6">
        <f t="shared" si="8"/>
        <v>564.37923082232396</v>
      </c>
      <c r="C43" s="1">
        <f t="shared" si="9"/>
        <v>1148.2699665947891</v>
      </c>
      <c r="D43" s="3">
        <f t="shared" si="10"/>
        <v>8.7087534211620474E-4</v>
      </c>
      <c r="E43" s="6">
        <f t="shared" si="11"/>
        <v>265.25823848649225</v>
      </c>
      <c r="F43" s="15"/>
      <c r="G43" s="1">
        <f t="shared" ref="G43" si="34">SQRT($C$29^2+E43^2)</f>
        <v>1034.5829754470913</v>
      </c>
      <c r="H43" s="3">
        <f t="shared" ref="H43" si="35">$C$31/G43</f>
        <v>9.6657302868129419E-4</v>
      </c>
      <c r="I43" s="6">
        <f t="shared" si="13"/>
        <v>120.5719265847692</v>
      </c>
      <c r="J43" s="15"/>
      <c r="K43" s="1">
        <f t="shared" ref="K43" si="36">SQRT($C$29^2+I43^2)</f>
        <v>1007.2425673492771</v>
      </c>
      <c r="L43" s="3">
        <f t="shared" si="15"/>
        <v>9.9280951025696113E-4</v>
      </c>
    </row>
    <row r="44" spans="2:12" x14ac:dyDescent="0.25">
      <c r="B44" s="6">
        <f t="shared" si="8"/>
        <v>483.75362641913483</v>
      </c>
      <c r="C44" s="1">
        <f t="shared" si="9"/>
        <v>1110.8634349341344</v>
      </c>
      <c r="D44" s="3">
        <f t="shared" si="10"/>
        <v>9.0020066243272497E-4</v>
      </c>
      <c r="E44" s="6">
        <f t="shared" si="11"/>
        <v>227.36420441699337</v>
      </c>
      <c r="F44" s="15"/>
      <c r="G44" s="1">
        <f t="shared" ref="G44" si="37">SQRT($C$29^2+E44^2)</f>
        <v>1025.5215655705015</v>
      </c>
      <c r="H44" s="3">
        <f t="shared" ref="H44" si="38">$C$31/G44</f>
        <v>9.7511357495802271E-4</v>
      </c>
      <c r="I44" s="6">
        <f t="shared" si="13"/>
        <v>103.34736564408789</v>
      </c>
      <c r="J44" s="15"/>
      <c r="K44" s="1">
        <f t="shared" ref="K44" si="39">SQRT($C$29^2+I44^2)</f>
        <v>1005.3261550290895</v>
      </c>
      <c r="L44" s="3">
        <f t="shared" si="15"/>
        <v>9.9470206260680112E-4</v>
      </c>
    </row>
    <row r="45" spans="2:12" x14ac:dyDescent="0.25">
      <c r="B45" s="6">
        <f t="shared" si="8"/>
        <v>423.28442311674297</v>
      </c>
      <c r="C45" s="1">
        <f t="shared" si="9"/>
        <v>1085.8958066284599</v>
      </c>
      <c r="D45" s="3">
        <f t="shared" si="10"/>
        <v>9.2089866624022311E-4</v>
      </c>
      <c r="E45" s="6">
        <f t="shared" si="11"/>
        <v>198.94367886486918</v>
      </c>
      <c r="F45" s="15"/>
      <c r="G45" s="1">
        <f t="shared" ref="G45" si="40">SQRT($C$29^2+E45^2)</f>
        <v>1019.5972672385349</v>
      </c>
      <c r="H45" s="3">
        <f t="shared" ref="H45" si="41">$C$31/G45</f>
        <v>9.8077940391934175E-4</v>
      </c>
      <c r="I45" s="6">
        <f t="shared" si="13"/>
        <v>90.42894493857689</v>
      </c>
      <c r="J45" s="15"/>
      <c r="K45" s="1">
        <f t="shared" ref="K45" si="42">SQRT($C$29^2+I45^2)</f>
        <v>1004.0803723222082</v>
      </c>
      <c r="L45" s="3">
        <f t="shared" si="15"/>
        <v>9.9593620945624987E-4</v>
      </c>
    </row>
    <row r="46" spans="2:12" x14ac:dyDescent="0.25">
      <c r="B46" s="6">
        <f t="shared" si="8"/>
        <v>376.25282054821594</v>
      </c>
      <c r="C46" s="1">
        <f t="shared" si="9"/>
        <v>1068.4410067806682</v>
      </c>
      <c r="D46" s="3">
        <f t="shared" si="10"/>
        <v>9.3594311118131964E-4</v>
      </c>
      <c r="E46" s="6">
        <f t="shared" si="11"/>
        <v>176.83882565766149</v>
      </c>
      <c r="F46" s="15"/>
      <c r="G46" s="1">
        <f t="shared" ref="G46" si="43">SQRT($C$29^2+E46^2)</f>
        <v>1015.5156179301138</v>
      </c>
      <c r="H46" s="3">
        <f t="shared" ref="H46" si="44">$C$31/G46</f>
        <v>9.8472143839428228E-4</v>
      </c>
      <c r="I46" s="6">
        <f t="shared" si="13"/>
        <v>80.38128438984613</v>
      </c>
      <c r="J46" s="15"/>
      <c r="K46" s="1">
        <f t="shared" ref="K46" si="45">SQRT($C$29^2+I46^2)</f>
        <v>1003.2253739216136</v>
      </c>
      <c r="L46" s="3">
        <f t="shared" si="15"/>
        <v>9.9678499566951181E-4</v>
      </c>
    </row>
    <row r="47" spans="2:12" x14ac:dyDescent="0.25">
      <c r="B47" s="6">
        <f t="shared" si="8"/>
        <v>338.62753849339435</v>
      </c>
      <c r="C47" s="1">
        <f t="shared" si="9"/>
        <v>1055.7786746407105</v>
      </c>
      <c r="D47" s="3">
        <f t="shared" si="10"/>
        <v>9.4716821244784813E-4</v>
      </c>
      <c r="E47" s="6">
        <f t="shared" si="11"/>
        <v>159.15494309189535</v>
      </c>
      <c r="F47" s="15"/>
      <c r="G47" s="1">
        <f t="shared" ref="G47" si="46">SQRT($C$29^2+E47^2)</f>
        <v>1012.5859449501481</v>
      </c>
      <c r="H47" s="3">
        <f t="shared" ref="H47" si="47">$C$31/G47</f>
        <v>9.875704921513918E-4</v>
      </c>
      <c r="I47" s="6">
        <f t="shared" si="13"/>
        <v>72.343155950861515</v>
      </c>
      <c r="J47" s="15"/>
      <c r="K47" s="1">
        <f t="shared" ref="K47" si="48">SQRT($C$29^2+I47^2)</f>
        <v>1002.6133513039464</v>
      </c>
      <c r="L47" s="3">
        <f t="shared" si="15"/>
        <v>9.9739346049945612E-4</v>
      </c>
    </row>
    <row r="48" spans="2:12" x14ac:dyDescent="0.25">
      <c r="B48" s="6">
        <f t="shared" si="8"/>
        <v>169.31376924669718</v>
      </c>
      <c r="C48" s="1">
        <f t="shared" si="9"/>
        <v>1014.2322970880605</v>
      </c>
      <c r="D48" s="3">
        <f t="shared" si="10"/>
        <v>9.8596741877682022E-4</v>
      </c>
      <c r="E48" s="6">
        <f t="shared" si="11"/>
        <v>79.577471545947674</v>
      </c>
      <c r="F48" s="15"/>
      <c r="G48" s="1">
        <f t="shared" ref="G48" si="49">SQRT($C$29^2+E48^2)</f>
        <v>1003.1612901112393</v>
      </c>
      <c r="H48" s="3">
        <f t="shared" ref="H48" si="50">$C$31/G48</f>
        <v>9.9684867215032915E-4</v>
      </c>
      <c r="I48" s="6">
        <f t="shared" si="13"/>
        <v>36.171577975430758</v>
      </c>
      <c r="J48" s="15"/>
      <c r="K48" s="1">
        <f t="shared" ref="K48" si="51">SQRT($C$29^2+I48^2)</f>
        <v>1000.6539776832112</v>
      </c>
      <c r="L48" s="3">
        <f t="shared" si="15"/>
        <v>9.9934644972408406E-4</v>
      </c>
    </row>
    <row r="49" spans="2:12" x14ac:dyDescent="0.25">
      <c r="B49" s="6">
        <f t="shared" si="8"/>
        <v>112.87584616446479</v>
      </c>
      <c r="C49" s="1">
        <f t="shared" si="9"/>
        <v>1006.3503150729093</v>
      </c>
      <c r="D49" s="3">
        <f t="shared" si="10"/>
        <v>9.9368975695859028E-4</v>
      </c>
      <c r="E49" s="6">
        <f t="shared" si="11"/>
        <v>53.051647697298449</v>
      </c>
      <c r="F49" s="15"/>
      <c r="G49" s="1">
        <f t="shared" ref="G49" si="52">SQRT($C$29^2+E49^2)</f>
        <v>1001.4062498923192</v>
      </c>
      <c r="H49" s="3">
        <f t="shared" ref="H49" si="53">$C$31/G49</f>
        <v>9.9859572486943196E-4</v>
      </c>
      <c r="I49" s="6">
        <f t="shared" si="13"/>
        <v>24.11438531695384</v>
      </c>
      <c r="J49" s="15"/>
      <c r="K49" s="1">
        <f t="shared" ref="K49" si="54">SQRT($C$29^2+I49^2)</f>
        <v>1000.2907095335909</v>
      </c>
      <c r="L49" s="3">
        <f t="shared" si="15"/>
        <v>9.9970937495388076E-4</v>
      </c>
    </row>
    <row r="50" spans="2:12" x14ac:dyDescent="0.25">
      <c r="B50" s="6">
        <f t="shared" si="8"/>
        <v>84.656884623348589</v>
      </c>
      <c r="C50" s="1">
        <f t="shared" si="9"/>
        <v>1003.5769966047104</v>
      </c>
      <c r="D50" s="3">
        <f t="shared" si="10"/>
        <v>9.9643575269579517E-4</v>
      </c>
      <c r="E50" s="6">
        <f t="shared" si="11"/>
        <v>39.788735772973837</v>
      </c>
      <c r="F50" s="15"/>
      <c r="G50" s="1">
        <f t="shared" ref="G50" si="55">SQRT($C$29^2+E50^2)</f>
        <v>1000.7912587020389</v>
      </c>
      <c r="H50" s="3">
        <f t="shared" ref="H50" si="56">$C$31/G50</f>
        <v>9.9920936689328684E-4</v>
      </c>
      <c r="I50" s="6">
        <f t="shared" si="13"/>
        <v>18.085788987715379</v>
      </c>
      <c r="J50" s="15"/>
      <c r="K50" s="1">
        <f t="shared" ref="K50" si="57">SQRT($C$29^2+I50^2)</f>
        <v>1000.1635345098861</v>
      </c>
      <c r="L50" s="3">
        <f t="shared" si="15"/>
        <v>9.9983649222927713E-4</v>
      </c>
    </row>
    <row r="51" spans="2:12" x14ac:dyDescent="0.25">
      <c r="B51" s="6">
        <f t="shared" si="8"/>
        <v>67.725507698678868</v>
      </c>
      <c r="C51" s="1">
        <f t="shared" si="9"/>
        <v>1002.2907484323318</v>
      </c>
      <c r="D51" s="3">
        <f t="shared" si="10"/>
        <v>9.9771448710275464E-4</v>
      </c>
      <c r="E51" s="6">
        <f t="shared" si="11"/>
        <v>31.830988618379067</v>
      </c>
      <c r="F51" s="15"/>
      <c r="G51" s="1">
        <f t="shared" ref="G51" si="58">SQRT($C$29^2+E51^2)</f>
        <v>1000.5064776584024</v>
      </c>
      <c r="H51" s="3">
        <f t="shared" ref="H51" si="59">$C$31/G51</f>
        <v>9.9949377873136038E-4</v>
      </c>
      <c r="I51" s="6">
        <f t="shared" si="13"/>
        <v>14.468631190172303</v>
      </c>
      <c r="J51" s="15"/>
      <c r="K51" s="1">
        <f t="shared" ref="K51" si="60">SQRT($C$29^2+I51^2)</f>
        <v>1000.1046651668601</v>
      </c>
      <c r="L51" s="3">
        <f t="shared" si="15"/>
        <v>9.9989534578679069E-4</v>
      </c>
    </row>
    <row r="52" spans="2:12" x14ac:dyDescent="0.25">
      <c r="B52" s="6">
        <f t="shared" si="8"/>
        <v>56.437923082232395</v>
      </c>
      <c r="C52" s="1">
        <f t="shared" si="9"/>
        <v>1001.591353378131</v>
      </c>
      <c r="D52" s="3">
        <f t="shared" si="10"/>
        <v>9.984111750038938E-4</v>
      </c>
      <c r="E52" s="6">
        <f t="shared" si="11"/>
        <v>26.525823848649225</v>
      </c>
      <c r="F52" s="15"/>
      <c r="G52" s="1">
        <f t="shared" ref="G52" si="61">SQRT($C$29^2+E52^2)</f>
        <v>1000.3517478021666</v>
      </c>
      <c r="H52" s="3">
        <f t="shared" ref="H52" si="62">$C$31/G52</f>
        <v>9.9964837588084436E-4</v>
      </c>
      <c r="I52" s="6">
        <f t="shared" si="13"/>
        <v>12.05719265847692</v>
      </c>
      <c r="J52" s="15"/>
      <c r="K52" s="1">
        <f t="shared" ref="K52" si="63">SQRT($C$29^2+I52^2)</f>
        <v>1000.072685305825</v>
      </c>
      <c r="L52" s="3">
        <f t="shared" si="15"/>
        <v>9.9992731997694474E-4</v>
      </c>
    </row>
    <row r="53" spans="2:12" x14ac:dyDescent="0.25">
      <c r="B53" s="6">
        <f t="shared" si="8"/>
        <v>48.375362641913483</v>
      </c>
      <c r="C53" s="1">
        <f t="shared" si="9"/>
        <v>1001.169404102391</v>
      </c>
      <c r="D53" s="3">
        <f t="shared" si="10"/>
        <v>9.9883196180626456E-4</v>
      </c>
      <c r="E53" s="6">
        <f t="shared" si="11"/>
        <v>22.736420441699334</v>
      </c>
      <c r="F53" s="15"/>
      <c r="G53" s="1">
        <f t="shared" ref="G53" si="64">SQRT($C$29^2+E53^2)</f>
        <v>1000.2584390118894</v>
      </c>
      <c r="H53" s="3">
        <f t="shared" ref="H53" si="65">$C$31/G53</f>
        <v>9.9974162776157662E-4</v>
      </c>
      <c r="I53" s="6">
        <f t="shared" si="13"/>
        <v>10.334736564408788</v>
      </c>
      <c r="J53" s="15"/>
      <c r="K53" s="1">
        <f t="shared" ref="K53" si="66">SQRT($C$29^2+I53^2)</f>
        <v>1000.053401964043</v>
      </c>
      <c r="L53" s="3">
        <f t="shared" si="15"/>
        <v>9.9994660088757454E-4</v>
      </c>
    </row>
    <row r="54" spans="2:12" x14ac:dyDescent="0.25">
      <c r="B54" s="6">
        <f t="shared" si="8"/>
        <v>42.328442311674294</v>
      </c>
      <c r="C54" s="1">
        <f t="shared" si="9"/>
        <v>1000.8954476010632</v>
      </c>
      <c r="D54" s="3">
        <f t="shared" si="10"/>
        <v>9.9910535350799189E-4</v>
      </c>
      <c r="E54" s="6">
        <f t="shared" si="11"/>
        <v>19.894367886486918</v>
      </c>
      <c r="F54" s="15"/>
      <c r="G54" s="1">
        <f t="shared" ref="G54" si="67">SQRT($C$29^2+E54^2)</f>
        <v>1000.1978733598681</v>
      </c>
      <c r="H54" s="3">
        <f t="shared" ref="H54" si="68">$C$31/G54</f>
        <v>9.998021657862525E-4</v>
      </c>
      <c r="I54" s="6">
        <f t="shared" si="13"/>
        <v>9.0428944938576894</v>
      </c>
      <c r="J54" s="15"/>
      <c r="K54" s="1">
        <f t="shared" ref="K54" si="69">SQRT($C$29^2+I54^2)</f>
        <v>1000.0408861345755</v>
      </c>
      <c r="L54" s="3">
        <f t="shared" si="15"/>
        <v>9.9995911553703212E-4</v>
      </c>
    </row>
    <row r="55" spans="2:12" x14ac:dyDescent="0.25">
      <c r="B55" s="6">
        <f t="shared" si="8"/>
        <v>37.625282054821596</v>
      </c>
      <c r="C55" s="1">
        <f t="shared" si="9"/>
        <v>1000.707580589707</v>
      </c>
      <c r="D55" s="3">
        <f t="shared" si="10"/>
        <v>9.9929291972656979E-4</v>
      </c>
      <c r="E55" s="6">
        <f t="shared" si="11"/>
        <v>17.683882565766147</v>
      </c>
      <c r="F55" s="15"/>
      <c r="G55" s="1">
        <f t="shared" ref="G55" si="70">SQRT($C$29^2+E55^2)</f>
        <v>1000.1563476290094</v>
      </c>
      <c r="H55" s="3">
        <f t="shared" ref="H55" si="71">$C$31/G55</f>
        <v>9.9984367681175057E-4</v>
      </c>
      <c r="I55" s="6">
        <f t="shared" si="13"/>
        <v>8.0381284389846126</v>
      </c>
      <c r="J55" s="15"/>
      <c r="K55" s="1">
        <f t="shared" ref="K55" si="72">SQRT($C$29^2+I55^2)</f>
        <v>1000.0323052325867</v>
      </c>
      <c r="L55" s="3">
        <f t="shared" si="15"/>
        <v>9.999676958110076E-4</v>
      </c>
    </row>
    <row r="56" spans="2:12" ht="15.75" thickBot="1" x14ac:dyDescent="0.3">
      <c r="B56" s="7">
        <f t="shared" si="8"/>
        <v>33.862753849339434</v>
      </c>
      <c r="C56" s="11">
        <f t="shared" si="9"/>
        <v>1000.5731787821722</v>
      </c>
      <c r="D56" s="12">
        <f t="shared" si="10"/>
        <v>9.9942714956354319E-4</v>
      </c>
      <c r="E56" s="6">
        <f t="shared" si="11"/>
        <v>15.915494309189533</v>
      </c>
      <c r="F56" s="16"/>
      <c r="G56" s="11">
        <f t="shared" ref="G56" si="73">SQRT($C$29^2+E56^2)</f>
        <v>1000.1266434602699</v>
      </c>
      <c r="H56" s="12">
        <f t="shared" ref="H56" si="74">$C$31/G56</f>
        <v>9.9987337257626528E-4</v>
      </c>
      <c r="I56" s="6">
        <f t="shared" si="13"/>
        <v>7.2343155950861515</v>
      </c>
      <c r="J56" s="16"/>
      <c r="K56" s="11">
        <f t="shared" ref="K56" si="75">SQRT($C$29^2+I56^2)</f>
        <v>1000.0261673187003</v>
      </c>
      <c r="L56" s="12">
        <f t="shared" si="15"/>
        <v>9.9997383336601024E-4</v>
      </c>
    </row>
  </sheetData>
  <mergeCells count="6">
    <mergeCell ref="L3:M3"/>
    <mergeCell ref="C2:F2"/>
    <mergeCell ref="G2:J2"/>
    <mergeCell ref="K2:N2"/>
    <mergeCell ref="D3:E3"/>
    <mergeCell ref="H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codyj_000</dc:creator>
  <cp:lastModifiedBy>Dakota H Johnson</cp:lastModifiedBy>
  <dcterms:created xsi:type="dcterms:W3CDTF">2015-04-10T01:12:46Z</dcterms:created>
  <dcterms:modified xsi:type="dcterms:W3CDTF">2015-05-02T00:12:19Z</dcterms:modified>
</cp:coreProperties>
</file>