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gineering\2015 Fall\EECT 101\Week 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8" i="1"/>
  <c r="D3" i="1"/>
  <c r="B3" i="1"/>
  <c r="H8" i="1"/>
  <c r="M44" i="1"/>
  <c r="M43" i="1"/>
  <c r="M42" i="1"/>
  <c r="M41" i="1"/>
  <c r="M40" i="1"/>
  <c r="M39" i="1"/>
  <c r="M38" i="1"/>
  <c r="M37" i="1"/>
  <c r="M36" i="1"/>
  <c r="M3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E44" i="1"/>
  <c r="E43" i="1"/>
  <c r="E42" i="1"/>
  <c r="E41" i="1"/>
  <c r="E40" i="1"/>
  <c r="E39" i="1"/>
  <c r="E38" i="1"/>
  <c r="E37" i="1"/>
  <c r="E36" i="1"/>
  <c r="E35" i="1"/>
</calcChain>
</file>

<file path=xl/sharedStrings.xml><?xml version="1.0" encoding="utf-8"?>
<sst xmlns="http://schemas.openxmlformats.org/spreadsheetml/2006/main" count="16" uniqueCount="14">
  <si>
    <t>Resistor</t>
  </si>
  <si>
    <t>Ω</t>
  </si>
  <si>
    <t>Frequency</t>
  </si>
  <si>
    <t>Hz</t>
  </si>
  <si>
    <t>Vin</t>
  </si>
  <si>
    <t>Vout</t>
  </si>
  <si>
    <t>V</t>
  </si>
  <si>
    <t>Capacitor</t>
  </si>
  <si>
    <t>dB</t>
  </si>
  <si>
    <t>fc</t>
  </si>
  <si>
    <t>measured</t>
  </si>
  <si>
    <t>calculated</t>
  </si>
  <si>
    <t>F</t>
  </si>
  <si>
    <t>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</si>
</sst>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8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2" borderId="14" xfId="0" applyFill="1" applyBorder="1"/>
    <xf numFmtId="0" fontId="1" fillId="2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Vout</a:t>
            </a:r>
            <a:r>
              <a:rPr lang="en-US" baseline="0"/>
              <a:t> Vs. Frequency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55314960629923"/>
          <c:y val="0.17171296296296298"/>
          <c:w val="0.8224468503937008"/>
          <c:h val="0.6607024642752988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Sheet1!$E$8:$E$44</c:f>
              <c:numCache>
                <c:formatCode>General</c:formatCode>
                <c:ptCount val="37"/>
                <c:pt idx="0">
                  <c:v>10</c:v>
                </c:pt>
                <c:pt idx="1">
                  <c:v>20</c:v>
                </c:pt>
                <c:pt idx="2">
                  <c:v>30.01</c:v>
                </c:pt>
                <c:pt idx="3">
                  <c:v>40</c:v>
                </c:pt>
                <c:pt idx="4">
                  <c:v>50.06</c:v>
                </c:pt>
                <c:pt idx="5">
                  <c:v>60.02</c:v>
                </c:pt>
                <c:pt idx="6">
                  <c:v>70.03</c:v>
                </c:pt>
                <c:pt idx="7">
                  <c:v>80.260000000000005</c:v>
                </c:pt>
                <c:pt idx="8">
                  <c:v>90.25</c:v>
                </c:pt>
                <c:pt idx="9">
                  <c:v>100.3</c:v>
                </c:pt>
                <c:pt idx="10">
                  <c:v>200</c:v>
                </c:pt>
                <c:pt idx="11">
                  <c:v>300.60000000000002</c:v>
                </c:pt>
                <c:pt idx="12">
                  <c:v>400.6</c:v>
                </c:pt>
                <c:pt idx="13">
                  <c:v>500.1</c:v>
                </c:pt>
                <c:pt idx="14">
                  <c:v>600.20000000000005</c:v>
                </c:pt>
                <c:pt idx="15">
                  <c:v>700.3</c:v>
                </c:pt>
                <c:pt idx="16">
                  <c:v>800.6</c:v>
                </c:pt>
                <c:pt idx="17">
                  <c:v>900.1</c:v>
                </c:pt>
                <c:pt idx="18">
                  <c:v>1001</c:v>
                </c:pt>
                <c:pt idx="19">
                  <c:v>2003</c:v>
                </c:pt>
                <c:pt idx="20">
                  <c:v>3006</c:v>
                </c:pt>
                <c:pt idx="21">
                  <c:v>4003</c:v>
                </c:pt>
                <c:pt idx="22">
                  <c:v>5005</c:v>
                </c:pt>
                <c:pt idx="23">
                  <c:v>6002</c:v>
                </c:pt>
                <c:pt idx="24">
                  <c:v>7003</c:v>
                </c:pt>
                <c:pt idx="25">
                  <c:v>8006</c:v>
                </c:pt>
                <c:pt idx="26">
                  <c:v>9001</c:v>
                </c:pt>
                <c:pt idx="27">
                  <c:v>10060</c:v>
                </c:pt>
                <c:pt idx="28">
                  <c:v>20040</c:v>
                </c:pt>
                <c:pt idx="29">
                  <c:v>30030</c:v>
                </c:pt>
                <c:pt idx="30">
                  <c:v>40160</c:v>
                </c:pt>
                <c:pt idx="31">
                  <c:v>50300</c:v>
                </c:pt>
                <c:pt idx="32">
                  <c:v>60100</c:v>
                </c:pt>
                <c:pt idx="33">
                  <c:v>70030</c:v>
                </c:pt>
                <c:pt idx="34">
                  <c:v>80060</c:v>
                </c:pt>
                <c:pt idx="35">
                  <c:v>90090</c:v>
                </c:pt>
                <c:pt idx="36">
                  <c:v>100200</c:v>
                </c:pt>
              </c:numCache>
            </c:numRef>
          </c:xVal>
          <c:yVal>
            <c:numRef>
              <c:f>Sheet1!$G$8:$G$44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0.98</c:v>
                </c:pt>
                <c:pt idx="9">
                  <c:v>0.98</c:v>
                </c:pt>
                <c:pt idx="10">
                  <c:v>0.9</c:v>
                </c:pt>
                <c:pt idx="11">
                  <c:v>0.78</c:v>
                </c:pt>
                <c:pt idx="12">
                  <c:v>0.7</c:v>
                </c:pt>
                <c:pt idx="13">
                  <c:v>0.62</c:v>
                </c:pt>
                <c:pt idx="14">
                  <c:v>0.54</c:v>
                </c:pt>
                <c:pt idx="15">
                  <c:v>0.48</c:v>
                </c:pt>
                <c:pt idx="16">
                  <c:v>0.44</c:v>
                </c:pt>
                <c:pt idx="17">
                  <c:v>0.4</c:v>
                </c:pt>
                <c:pt idx="18">
                  <c:v>0.32800000000000001</c:v>
                </c:pt>
                <c:pt idx="19">
                  <c:v>0.192</c:v>
                </c:pt>
                <c:pt idx="20">
                  <c:v>0.11799999999999999</c:v>
                </c:pt>
                <c:pt idx="21">
                  <c:v>9.1999999999999998E-2</c:v>
                </c:pt>
                <c:pt idx="22">
                  <c:v>7.3999999999999996E-2</c:v>
                </c:pt>
                <c:pt idx="23">
                  <c:v>5.8999999999999997E-2</c:v>
                </c:pt>
                <c:pt idx="24">
                  <c:v>5.0999999999999997E-2</c:v>
                </c:pt>
                <c:pt idx="25">
                  <c:v>4.4999999999999998E-2</c:v>
                </c:pt>
                <c:pt idx="26">
                  <c:v>3.9E-2</c:v>
                </c:pt>
                <c:pt idx="27">
                  <c:v>3.5999999999999997E-2</c:v>
                </c:pt>
                <c:pt idx="28">
                  <c:v>1.9199999999999998E-2</c:v>
                </c:pt>
                <c:pt idx="29">
                  <c:v>1.4E-2</c:v>
                </c:pt>
                <c:pt idx="30">
                  <c:v>9.7999999999999997E-3</c:v>
                </c:pt>
                <c:pt idx="31">
                  <c:v>8.3999999999999995E-3</c:v>
                </c:pt>
                <c:pt idx="32">
                  <c:v>7.1199999999999996E-3</c:v>
                </c:pt>
                <c:pt idx="33">
                  <c:v>6.1599999999999997E-3</c:v>
                </c:pt>
                <c:pt idx="34">
                  <c:v>5.7600000000000004E-3</c:v>
                </c:pt>
                <c:pt idx="35">
                  <c:v>5.28E-3</c:v>
                </c:pt>
                <c:pt idx="36">
                  <c:v>4.8799999999999998E-3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00952"/>
        <c:axId val="141102520"/>
      </c:scatterChart>
      <c:valAx>
        <c:axId val="14110095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(Hz)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02520"/>
        <c:crosses val="autoZero"/>
        <c:crossBetween val="midCat"/>
      </c:valAx>
      <c:valAx>
        <c:axId val="14110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Vout(V)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00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Gain vs. Frequency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Sheet1!$M$8:$M$44</c:f>
              <c:numCache>
                <c:formatCode>General</c:formatCode>
                <c:ptCount val="37"/>
                <c:pt idx="0">
                  <c:v>10</c:v>
                </c:pt>
                <c:pt idx="1">
                  <c:v>20</c:v>
                </c:pt>
                <c:pt idx="2">
                  <c:v>30.01</c:v>
                </c:pt>
                <c:pt idx="3">
                  <c:v>40</c:v>
                </c:pt>
                <c:pt idx="4">
                  <c:v>50.06</c:v>
                </c:pt>
                <c:pt idx="5">
                  <c:v>60.02</c:v>
                </c:pt>
                <c:pt idx="6">
                  <c:v>70.03</c:v>
                </c:pt>
                <c:pt idx="7">
                  <c:v>80.260000000000005</c:v>
                </c:pt>
                <c:pt idx="8">
                  <c:v>90.25</c:v>
                </c:pt>
                <c:pt idx="9">
                  <c:v>100.3</c:v>
                </c:pt>
                <c:pt idx="10">
                  <c:v>200</c:v>
                </c:pt>
                <c:pt idx="11">
                  <c:v>300.60000000000002</c:v>
                </c:pt>
                <c:pt idx="12">
                  <c:v>400.6</c:v>
                </c:pt>
                <c:pt idx="13">
                  <c:v>500.1</c:v>
                </c:pt>
                <c:pt idx="14">
                  <c:v>600.20000000000005</c:v>
                </c:pt>
                <c:pt idx="15">
                  <c:v>700.3</c:v>
                </c:pt>
                <c:pt idx="16">
                  <c:v>800.6</c:v>
                </c:pt>
                <c:pt idx="17">
                  <c:v>900.1</c:v>
                </c:pt>
                <c:pt idx="18">
                  <c:v>1001</c:v>
                </c:pt>
                <c:pt idx="19">
                  <c:v>2003</c:v>
                </c:pt>
                <c:pt idx="20">
                  <c:v>3006</c:v>
                </c:pt>
                <c:pt idx="21">
                  <c:v>4003</c:v>
                </c:pt>
                <c:pt idx="22">
                  <c:v>5005</c:v>
                </c:pt>
                <c:pt idx="23">
                  <c:v>6002</c:v>
                </c:pt>
                <c:pt idx="24">
                  <c:v>7003</c:v>
                </c:pt>
                <c:pt idx="25">
                  <c:v>8006</c:v>
                </c:pt>
                <c:pt idx="26">
                  <c:v>9001</c:v>
                </c:pt>
                <c:pt idx="27">
                  <c:v>10060</c:v>
                </c:pt>
                <c:pt idx="28">
                  <c:v>20040</c:v>
                </c:pt>
                <c:pt idx="29">
                  <c:v>30030</c:v>
                </c:pt>
                <c:pt idx="30">
                  <c:v>40160</c:v>
                </c:pt>
                <c:pt idx="31">
                  <c:v>50300</c:v>
                </c:pt>
                <c:pt idx="32">
                  <c:v>60100</c:v>
                </c:pt>
                <c:pt idx="33">
                  <c:v>70030</c:v>
                </c:pt>
                <c:pt idx="34">
                  <c:v>80060</c:v>
                </c:pt>
                <c:pt idx="35">
                  <c:v>90090</c:v>
                </c:pt>
                <c:pt idx="36">
                  <c:v>100200</c:v>
                </c:pt>
              </c:numCache>
            </c:numRef>
          </c:xVal>
          <c:yVal>
            <c:numRef>
              <c:f>Sheet1!$H$8:$H$44</c:f>
              <c:numCache>
                <c:formatCode>General</c:formatCode>
                <c:ptCount val="37"/>
                <c:pt idx="0">
                  <c:v>-0.3406667859756079</c:v>
                </c:pt>
                <c:pt idx="1">
                  <c:v>-0.3406667859756079</c:v>
                </c:pt>
                <c:pt idx="2">
                  <c:v>-0.3406667859756079</c:v>
                </c:pt>
                <c:pt idx="3">
                  <c:v>-0.3406667859756079</c:v>
                </c:pt>
                <c:pt idx="4">
                  <c:v>-0.3406667859756079</c:v>
                </c:pt>
                <c:pt idx="5">
                  <c:v>-0.3406667859756079</c:v>
                </c:pt>
                <c:pt idx="6">
                  <c:v>-0.3406667859756079</c:v>
                </c:pt>
                <c:pt idx="7">
                  <c:v>-0.3406667859756079</c:v>
                </c:pt>
                <c:pt idx="8">
                  <c:v>-0.51614527212571004</c:v>
                </c:pt>
                <c:pt idx="9">
                  <c:v>-0.51614527212571004</c:v>
                </c:pt>
                <c:pt idx="10">
                  <c:v>-1.2558165971891091</c:v>
                </c:pt>
                <c:pt idx="11">
                  <c:v>-2.498774732165999</c:v>
                </c:pt>
                <c:pt idx="12">
                  <c:v>-3.4387059856904711</c:v>
                </c:pt>
                <c:pt idx="13">
                  <c:v>-4.4928329960105291</c:v>
                </c:pt>
                <c:pt idx="14">
                  <c:v>-5.6927915895162364</c:v>
                </c:pt>
                <c:pt idx="15">
                  <c:v>-6.7158420384638626</c:v>
                </c:pt>
                <c:pt idx="16">
                  <c:v>-7.4716132562518585</c:v>
                </c:pt>
                <c:pt idx="17">
                  <c:v>-8.2994669594163586</c:v>
                </c:pt>
                <c:pt idx="18">
                  <c:v>-10.023189911742026</c:v>
                </c:pt>
                <c:pt idx="19">
                  <c:v>-14.674642211904613</c:v>
                </c:pt>
                <c:pt idx="20">
                  <c:v>-18.903026639853099</c:v>
                </c:pt>
                <c:pt idx="21">
                  <c:v>-21.064910239064503</c:v>
                </c:pt>
                <c:pt idx="22">
                  <c:v>-22.956032391356086</c:v>
                </c:pt>
                <c:pt idx="23">
                  <c:v>-24.923626553132724</c:v>
                </c:pt>
                <c:pt idx="24">
                  <c:v>-26.18926326401688</c:v>
                </c:pt>
                <c:pt idx="25">
                  <c:v>-27.276416510468735</c:v>
                </c:pt>
                <c:pt idx="26">
                  <c:v>-28.519374645445623</c:v>
                </c:pt>
                <c:pt idx="27">
                  <c:v>-29.214616770629863</c:v>
                </c:pt>
                <c:pt idx="28">
                  <c:v>-34.674642211904619</c:v>
                </c:pt>
                <c:pt idx="29">
                  <c:v>-37.418106072410843</c:v>
                </c:pt>
                <c:pt idx="30">
                  <c:v>-40.516145272125712</c:v>
                </c:pt>
                <c:pt idx="31">
                  <c:v>-41.855081064737973</c:v>
                </c:pt>
                <c:pt idx="32">
                  <c:v>-43.291066913238481</c:v>
                </c:pt>
                <c:pt idx="33">
                  <c:v>-44.5490525426871</c:v>
                </c:pt>
                <c:pt idx="34">
                  <c:v>-45.132217117511367</c:v>
                </c:pt>
                <c:pt idx="35">
                  <c:v>-45.887988335299362</c:v>
                </c:pt>
                <c:pt idx="36">
                  <c:v>-46.572270345921396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866280"/>
        <c:axId val="141099776"/>
      </c:scatterChart>
      <c:valAx>
        <c:axId val="4078662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(Hz)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99776"/>
        <c:crosses val="autoZero"/>
        <c:crossBetween val="midCat"/>
      </c:valAx>
      <c:valAx>
        <c:axId val="1410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Gain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866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252411</xdr:colOff>
      <xdr:row>17</xdr:row>
      <xdr:rowOff>0</xdr:rowOff>
    </xdr:from>
    <xdr:to>
      <xdr:col>25</xdr:col>
      <xdr:colOff>66674</xdr:colOff>
      <xdr:row>41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157162</xdr:colOff>
      <xdr:row>1</xdr:row>
      <xdr:rowOff>176212</xdr:rowOff>
    </xdr:from>
    <xdr:to>
      <xdr:col>21</xdr:col>
      <xdr:colOff>461962</xdr:colOff>
      <xdr:row>16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4"/>
  <sheetViews>
    <sheetView tabSelected="1" topLeftCell="F13" zoomScaleNormal="100" workbookViewId="0">
      <selection activeCell="K22" sqref="K22"/>
    </sheetView>
  </sheetViews>
  <sheetFormatPr defaultRowHeight="15" x14ac:dyDescent="0.25"/>
  <cols>
    <col min="2" max="2" width="11" bestFit="1" customWidth="1"/>
    <col min="4" max="4" width="11" bestFit="1" customWidth="1"/>
    <col min="5" max="5" width="10.28515625" bestFit="1" customWidth="1"/>
    <col min="9" max="9" width="12" bestFit="1" customWidth="1"/>
  </cols>
  <sheetData>
    <row r="2" spans="1:13" x14ac:dyDescent="0.25">
      <c r="A2" t="s">
        <v>0</v>
      </c>
      <c r="B2">
        <v>979.4</v>
      </c>
      <c r="C2" s="1" t="s">
        <v>1</v>
      </c>
      <c r="D2">
        <v>1000</v>
      </c>
    </row>
    <row r="3" spans="1:13" x14ac:dyDescent="0.25">
      <c r="A3" t="s">
        <v>7</v>
      </c>
      <c r="B3" s="2">
        <f>0.46419*10^-6</f>
        <v>4.6418999999999998E-7</v>
      </c>
      <c r="C3" s="1" t="s">
        <v>12</v>
      </c>
      <c r="D3">
        <f>0.47*10^-6</f>
        <v>4.6999999999999995E-7</v>
      </c>
      <c r="I3" t="s">
        <v>10</v>
      </c>
    </row>
    <row r="5" spans="1:13" ht="15.75" thickBot="1" x14ac:dyDescent="0.3"/>
    <row r="6" spans="1:13" x14ac:dyDescent="0.25">
      <c r="E6" s="11" t="s">
        <v>2</v>
      </c>
      <c r="F6" s="12" t="s">
        <v>4</v>
      </c>
      <c r="G6" s="12" t="s">
        <v>5</v>
      </c>
      <c r="H6" s="13" t="s">
        <v>13</v>
      </c>
      <c r="I6" s="20" t="s">
        <v>9</v>
      </c>
      <c r="J6" s="18"/>
      <c r="K6" t="s">
        <v>11</v>
      </c>
    </row>
    <row r="7" spans="1:13" ht="15.75" thickBot="1" x14ac:dyDescent="0.3">
      <c r="E7" s="14" t="s">
        <v>3</v>
      </c>
      <c r="F7" s="15" t="s">
        <v>6</v>
      </c>
      <c r="G7" s="15" t="s">
        <v>6</v>
      </c>
      <c r="H7" s="16" t="s">
        <v>8</v>
      </c>
      <c r="I7" s="21" t="s">
        <v>3</v>
      </c>
      <c r="K7">
        <f>1/(2*PI()*D2*D3)</f>
        <v>338.62753849339441</v>
      </c>
    </row>
    <row r="8" spans="1:13" ht="15.75" thickBot="1" x14ac:dyDescent="0.3">
      <c r="E8" s="8">
        <v>10</v>
      </c>
      <c r="F8" s="4">
        <v>1.04</v>
      </c>
      <c r="G8" s="4">
        <v>1</v>
      </c>
      <c r="H8" s="17">
        <f>20*LOG(G8/F8)</f>
        <v>-0.3406667859756079</v>
      </c>
      <c r="I8" s="19">
        <f>1/(2*PI()*B2*B3)</f>
        <v>350.07754255400835</v>
      </c>
      <c r="M8">
        <v>10</v>
      </c>
    </row>
    <row r="9" spans="1:13" x14ac:dyDescent="0.25">
      <c r="E9" s="9">
        <v>20</v>
      </c>
      <c r="F9" s="3">
        <v>1.04</v>
      </c>
      <c r="G9" s="3">
        <v>1</v>
      </c>
      <c r="H9" s="10">
        <f>20*LOG(G9/F9)</f>
        <v>-0.3406667859756079</v>
      </c>
      <c r="M9">
        <v>20</v>
      </c>
    </row>
    <row r="10" spans="1:13" x14ac:dyDescent="0.25">
      <c r="E10" s="9">
        <v>30.01</v>
      </c>
      <c r="F10" s="3">
        <v>1.04</v>
      </c>
      <c r="G10" s="3">
        <v>1</v>
      </c>
      <c r="H10" s="10">
        <f>20*LOG(G10/F10)</f>
        <v>-0.3406667859756079</v>
      </c>
      <c r="M10">
        <v>30.01</v>
      </c>
    </row>
    <row r="11" spans="1:13" x14ac:dyDescent="0.25">
      <c r="E11" s="9">
        <v>40</v>
      </c>
      <c r="F11" s="3">
        <v>1.04</v>
      </c>
      <c r="G11" s="3">
        <v>1</v>
      </c>
      <c r="H11" s="10">
        <f>20*LOG(G11/F11)</f>
        <v>-0.3406667859756079</v>
      </c>
      <c r="M11">
        <v>40</v>
      </c>
    </row>
    <row r="12" spans="1:13" x14ac:dyDescent="0.25">
      <c r="E12" s="9">
        <v>50.06</v>
      </c>
      <c r="F12" s="3">
        <v>1.04</v>
      </c>
      <c r="G12" s="3">
        <v>1</v>
      </c>
      <c r="H12" s="10">
        <f>20*LOG(G12/F12)</f>
        <v>-0.3406667859756079</v>
      </c>
      <c r="M12">
        <v>50.06</v>
      </c>
    </row>
    <row r="13" spans="1:13" x14ac:dyDescent="0.25">
      <c r="E13" s="9">
        <v>60.02</v>
      </c>
      <c r="F13" s="3">
        <v>1.04</v>
      </c>
      <c r="G13" s="3">
        <v>1</v>
      </c>
      <c r="H13" s="10">
        <f>20*LOG(G13/F13)</f>
        <v>-0.3406667859756079</v>
      </c>
      <c r="M13">
        <v>60.02</v>
      </c>
    </row>
    <row r="14" spans="1:13" x14ac:dyDescent="0.25">
      <c r="E14" s="9">
        <v>70.03</v>
      </c>
      <c r="F14" s="3">
        <v>1.04</v>
      </c>
      <c r="G14" s="3">
        <v>1</v>
      </c>
      <c r="H14" s="10">
        <f>20*LOG(G14/F14)</f>
        <v>-0.3406667859756079</v>
      </c>
      <c r="M14">
        <v>70.03</v>
      </c>
    </row>
    <row r="15" spans="1:13" x14ac:dyDescent="0.25">
      <c r="E15" s="9">
        <v>80.260000000000005</v>
      </c>
      <c r="F15" s="3">
        <v>1.04</v>
      </c>
      <c r="G15" s="3">
        <v>1</v>
      </c>
      <c r="H15" s="10">
        <f>20*LOG(G15/F15)</f>
        <v>-0.3406667859756079</v>
      </c>
      <c r="M15">
        <v>80.260000000000005</v>
      </c>
    </row>
    <row r="16" spans="1:13" x14ac:dyDescent="0.25">
      <c r="E16" s="9">
        <v>90.25</v>
      </c>
      <c r="F16" s="3">
        <v>1.04</v>
      </c>
      <c r="G16" s="3">
        <v>0.98</v>
      </c>
      <c r="H16" s="10">
        <f>20*LOG(G16/F16)</f>
        <v>-0.51614527212571004</v>
      </c>
      <c r="M16">
        <v>90.25</v>
      </c>
    </row>
    <row r="17" spans="5:13" x14ac:dyDescent="0.25">
      <c r="E17" s="9">
        <v>100.3</v>
      </c>
      <c r="F17" s="3">
        <v>1.04</v>
      </c>
      <c r="G17" s="3">
        <v>0.98</v>
      </c>
      <c r="H17" s="10">
        <f>20*LOG(G17/F17)</f>
        <v>-0.51614527212571004</v>
      </c>
      <c r="M17">
        <v>100.3</v>
      </c>
    </row>
    <row r="18" spans="5:13" x14ac:dyDescent="0.25">
      <c r="E18" s="9">
        <v>200</v>
      </c>
      <c r="F18" s="3">
        <v>1.04</v>
      </c>
      <c r="G18" s="3">
        <v>0.9</v>
      </c>
      <c r="H18" s="10">
        <f>20*LOG(G18/F18)</f>
        <v>-1.2558165971891091</v>
      </c>
      <c r="M18">
        <v>200</v>
      </c>
    </row>
    <row r="19" spans="5:13" x14ac:dyDescent="0.25">
      <c r="E19" s="9">
        <v>300.60000000000002</v>
      </c>
      <c r="F19" s="3">
        <v>1.04</v>
      </c>
      <c r="G19" s="3">
        <v>0.78</v>
      </c>
      <c r="H19" s="10">
        <f>20*LOG(G19/F19)</f>
        <v>-2.498774732165999</v>
      </c>
      <c r="M19">
        <v>300.60000000000002</v>
      </c>
    </row>
    <row r="20" spans="5:13" x14ac:dyDescent="0.25">
      <c r="E20" s="9">
        <v>400.6</v>
      </c>
      <c r="F20" s="3">
        <v>1.04</v>
      </c>
      <c r="G20" s="3">
        <v>0.7</v>
      </c>
      <c r="H20" s="10">
        <f>20*LOG(G20/F20)</f>
        <v>-3.4387059856904711</v>
      </c>
      <c r="M20">
        <v>400.6</v>
      </c>
    </row>
    <row r="21" spans="5:13" x14ac:dyDescent="0.25">
      <c r="E21" s="9">
        <v>500.1</v>
      </c>
      <c r="F21" s="3">
        <v>1.04</v>
      </c>
      <c r="G21" s="3">
        <v>0.62</v>
      </c>
      <c r="H21" s="10">
        <f>20*LOG(G21/F21)</f>
        <v>-4.4928329960105291</v>
      </c>
      <c r="M21">
        <v>500.1</v>
      </c>
    </row>
    <row r="22" spans="5:13" x14ac:dyDescent="0.25">
      <c r="E22" s="9">
        <v>600.20000000000005</v>
      </c>
      <c r="F22" s="3">
        <v>1.04</v>
      </c>
      <c r="G22" s="3">
        <v>0.54</v>
      </c>
      <c r="H22" s="10">
        <f>20*LOG(G22/F22)</f>
        <v>-5.6927915895162364</v>
      </c>
      <c r="M22">
        <v>600.20000000000005</v>
      </c>
    </row>
    <row r="23" spans="5:13" x14ac:dyDescent="0.25">
      <c r="E23" s="9">
        <v>700.3</v>
      </c>
      <c r="F23" s="3">
        <v>1.04</v>
      </c>
      <c r="G23" s="3">
        <v>0.48</v>
      </c>
      <c r="H23" s="10">
        <f>20*LOG(G23/F23)</f>
        <v>-6.7158420384638626</v>
      </c>
      <c r="M23">
        <v>700.3</v>
      </c>
    </row>
    <row r="24" spans="5:13" x14ac:dyDescent="0.25">
      <c r="E24" s="9">
        <v>800.6</v>
      </c>
      <c r="F24" s="3">
        <v>1.04</v>
      </c>
      <c r="G24" s="3">
        <v>0.44</v>
      </c>
      <c r="H24" s="10">
        <f>20*LOG(G24/F24)</f>
        <v>-7.4716132562518585</v>
      </c>
      <c r="M24">
        <v>800.6</v>
      </c>
    </row>
    <row r="25" spans="5:13" x14ac:dyDescent="0.25">
      <c r="E25" s="9">
        <v>900.1</v>
      </c>
      <c r="F25" s="3">
        <v>1.04</v>
      </c>
      <c r="G25" s="3">
        <v>0.4</v>
      </c>
      <c r="H25" s="10">
        <f>20*LOG(G25/F25)</f>
        <v>-8.2994669594163586</v>
      </c>
      <c r="M25">
        <v>900.1</v>
      </c>
    </row>
    <row r="26" spans="5:13" x14ac:dyDescent="0.25">
      <c r="E26" s="9">
        <v>1001</v>
      </c>
      <c r="F26" s="3">
        <v>1.04</v>
      </c>
      <c r="G26" s="3">
        <v>0.32800000000000001</v>
      </c>
      <c r="H26" s="10">
        <f>20*LOG(G26/F26)</f>
        <v>-10.023189911742026</v>
      </c>
      <c r="M26">
        <v>1001</v>
      </c>
    </row>
    <row r="27" spans="5:13" x14ac:dyDescent="0.25">
      <c r="E27" s="9">
        <v>2003</v>
      </c>
      <c r="F27" s="3">
        <v>1.04</v>
      </c>
      <c r="G27" s="3">
        <v>0.192</v>
      </c>
      <c r="H27" s="10">
        <f>20*LOG(G27/F27)</f>
        <v>-14.674642211904613</v>
      </c>
      <c r="M27">
        <v>2003</v>
      </c>
    </row>
    <row r="28" spans="5:13" x14ac:dyDescent="0.25">
      <c r="E28" s="9">
        <v>3006</v>
      </c>
      <c r="F28" s="3">
        <v>1.04</v>
      </c>
      <c r="G28" s="3">
        <v>0.11799999999999999</v>
      </c>
      <c r="H28" s="10">
        <f>20*LOG(G28/F28)</f>
        <v>-18.903026639853099</v>
      </c>
      <c r="M28">
        <v>3006</v>
      </c>
    </row>
    <row r="29" spans="5:13" x14ac:dyDescent="0.25">
      <c r="E29" s="9">
        <v>4003</v>
      </c>
      <c r="F29" s="3">
        <v>1.04</v>
      </c>
      <c r="G29" s="3">
        <v>9.1999999999999998E-2</v>
      </c>
      <c r="H29" s="10">
        <f>20*LOG(G29/F29)</f>
        <v>-21.064910239064503</v>
      </c>
      <c r="M29">
        <v>4003</v>
      </c>
    </row>
    <row r="30" spans="5:13" x14ac:dyDescent="0.25">
      <c r="E30" s="9">
        <v>5005</v>
      </c>
      <c r="F30" s="3">
        <v>1.04</v>
      </c>
      <c r="G30" s="3">
        <v>7.3999999999999996E-2</v>
      </c>
      <c r="H30" s="10">
        <f>20*LOG(G30/F30)</f>
        <v>-22.956032391356086</v>
      </c>
      <c r="M30">
        <v>5005</v>
      </c>
    </row>
    <row r="31" spans="5:13" x14ac:dyDescent="0.25">
      <c r="E31" s="9">
        <v>6002</v>
      </c>
      <c r="F31" s="3">
        <v>1.04</v>
      </c>
      <c r="G31" s="3">
        <v>5.8999999999999997E-2</v>
      </c>
      <c r="H31" s="10">
        <f>20*LOG(G31/F31)</f>
        <v>-24.923626553132724</v>
      </c>
      <c r="M31">
        <v>6002</v>
      </c>
    </row>
    <row r="32" spans="5:13" x14ac:dyDescent="0.25">
      <c r="E32" s="9">
        <v>7003</v>
      </c>
      <c r="F32" s="3">
        <v>1.04</v>
      </c>
      <c r="G32" s="3">
        <v>5.0999999999999997E-2</v>
      </c>
      <c r="H32" s="10">
        <f>20*LOG(G32/F32)</f>
        <v>-26.18926326401688</v>
      </c>
      <c r="M32">
        <v>7003</v>
      </c>
    </row>
    <row r="33" spans="5:13" x14ac:dyDescent="0.25">
      <c r="E33" s="9">
        <v>8006</v>
      </c>
      <c r="F33" s="3">
        <v>1.04</v>
      </c>
      <c r="G33" s="3">
        <v>4.4999999999999998E-2</v>
      </c>
      <c r="H33" s="10">
        <f>20*LOG(G33/F33)</f>
        <v>-27.276416510468735</v>
      </c>
      <c r="M33">
        <v>8006</v>
      </c>
    </row>
    <row r="34" spans="5:13" x14ac:dyDescent="0.25">
      <c r="E34" s="9">
        <v>9001</v>
      </c>
      <c r="F34" s="3">
        <v>1.04</v>
      </c>
      <c r="G34" s="3">
        <v>3.9E-2</v>
      </c>
      <c r="H34" s="10">
        <f>20*LOG(G34/F34)</f>
        <v>-28.519374645445623</v>
      </c>
      <c r="M34">
        <v>9001</v>
      </c>
    </row>
    <row r="35" spans="5:13" x14ac:dyDescent="0.25">
      <c r="E35" s="9">
        <f>10.06*10^3</f>
        <v>10060</v>
      </c>
      <c r="F35" s="3">
        <v>1.04</v>
      </c>
      <c r="G35" s="3">
        <v>3.5999999999999997E-2</v>
      </c>
      <c r="H35" s="10">
        <f>20*LOG(G35/F35)</f>
        <v>-29.214616770629863</v>
      </c>
      <c r="M35">
        <f>10.06*10^3</f>
        <v>10060</v>
      </c>
    </row>
    <row r="36" spans="5:13" x14ac:dyDescent="0.25">
      <c r="E36" s="9">
        <f>20.04*10^3</f>
        <v>20040</v>
      </c>
      <c r="F36" s="3">
        <v>1.04</v>
      </c>
      <c r="G36" s="3">
        <v>1.9199999999999998E-2</v>
      </c>
      <c r="H36" s="10">
        <f>20*LOG(G36/F36)</f>
        <v>-34.674642211904619</v>
      </c>
      <c r="M36">
        <f>20.04*10^3</f>
        <v>20040</v>
      </c>
    </row>
    <row r="37" spans="5:13" x14ac:dyDescent="0.25">
      <c r="E37" s="9">
        <f>30.03*10^3</f>
        <v>30030</v>
      </c>
      <c r="F37" s="3">
        <v>1.04</v>
      </c>
      <c r="G37" s="3">
        <v>1.4E-2</v>
      </c>
      <c r="H37" s="10">
        <f>20*LOG(G37/F37)</f>
        <v>-37.418106072410843</v>
      </c>
      <c r="M37">
        <f>30.03*10^3</f>
        <v>30030</v>
      </c>
    </row>
    <row r="38" spans="5:13" x14ac:dyDescent="0.25">
      <c r="E38" s="9">
        <f>40.16*10^3</f>
        <v>40160</v>
      </c>
      <c r="F38" s="3">
        <v>1.04</v>
      </c>
      <c r="G38" s="3">
        <v>9.7999999999999997E-3</v>
      </c>
      <c r="H38" s="10">
        <f>20*LOG(G38/F38)</f>
        <v>-40.516145272125712</v>
      </c>
      <c r="M38">
        <f>40.16*10^3</f>
        <v>40160</v>
      </c>
    </row>
    <row r="39" spans="5:13" x14ac:dyDescent="0.25">
      <c r="E39" s="9">
        <f>50.3*10^3</f>
        <v>50300</v>
      </c>
      <c r="F39" s="3">
        <v>1.04</v>
      </c>
      <c r="G39" s="3">
        <v>8.3999999999999995E-3</v>
      </c>
      <c r="H39" s="10">
        <f>20*LOG(G39/F39)</f>
        <v>-41.855081064737973</v>
      </c>
      <c r="M39">
        <f>50.3*10^3</f>
        <v>50300</v>
      </c>
    </row>
    <row r="40" spans="5:13" x14ac:dyDescent="0.25">
      <c r="E40" s="9">
        <f>60.1*10^3</f>
        <v>60100</v>
      </c>
      <c r="F40" s="3">
        <v>1.04</v>
      </c>
      <c r="G40" s="3">
        <v>7.1199999999999996E-3</v>
      </c>
      <c r="H40" s="10">
        <f>20*LOG(G40/F40)</f>
        <v>-43.291066913238481</v>
      </c>
      <c r="M40">
        <f>60.1*10^3</f>
        <v>60100</v>
      </c>
    </row>
    <row r="41" spans="5:13" x14ac:dyDescent="0.25">
      <c r="E41" s="9">
        <f>70.03*10^3</f>
        <v>70030</v>
      </c>
      <c r="F41" s="3">
        <v>1.04</v>
      </c>
      <c r="G41" s="3">
        <v>6.1599999999999997E-3</v>
      </c>
      <c r="H41" s="10">
        <f>20*LOG(G41/F41)</f>
        <v>-44.5490525426871</v>
      </c>
      <c r="M41">
        <f>70.03*10^3</f>
        <v>70030</v>
      </c>
    </row>
    <row r="42" spans="5:13" x14ac:dyDescent="0.25">
      <c r="E42" s="9">
        <f>80.06*10^3</f>
        <v>80060</v>
      </c>
      <c r="F42" s="3">
        <v>1.04</v>
      </c>
      <c r="G42" s="3">
        <v>5.7600000000000004E-3</v>
      </c>
      <c r="H42" s="10">
        <f>20*LOG(G42/F42)</f>
        <v>-45.132217117511367</v>
      </c>
      <c r="M42">
        <f>80.06*10^3</f>
        <v>80060</v>
      </c>
    </row>
    <row r="43" spans="5:13" x14ac:dyDescent="0.25">
      <c r="E43" s="9">
        <f>90.09*10^3</f>
        <v>90090</v>
      </c>
      <c r="F43" s="3">
        <v>1.04</v>
      </c>
      <c r="G43" s="3">
        <v>5.28E-3</v>
      </c>
      <c r="H43" s="10">
        <f>20*LOG(G43/F43)</f>
        <v>-45.887988335299362</v>
      </c>
      <c r="M43">
        <f>90.09*10^3</f>
        <v>90090</v>
      </c>
    </row>
    <row r="44" spans="5:13" ht="15.75" thickBot="1" x14ac:dyDescent="0.3">
      <c r="E44" s="5">
        <f>100.2*10^3</f>
        <v>100200</v>
      </c>
      <c r="F44" s="6">
        <v>1.04</v>
      </c>
      <c r="G44" s="6">
        <v>4.8799999999999998E-3</v>
      </c>
      <c r="H44" s="7">
        <f>20*LOG(G44/F44)</f>
        <v>-46.572270345921396</v>
      </c>
      <c r="M44">
        <f>100.2*10^3</f>
        <v>100200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2015-10-21T22:17:06Z</dcterms:created>
  <dcterms:modified xsi:type="dcterms:W3CDTF">2015-10-22T00:38:46Z</dcterms:modified>
</cp:coreProperties>
</file>