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6675" windowHeight="9270" activeTab="1"/>
  </bookViews>
  <sheets>
    <sheet name="Sheet1" sheetId="1" r:id="rId1"/>
    <sheet name="Seris cap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" i="2" l="1"/>
  <c r="H4" i="2"/>
  <c r="C4" i="3"/>
  <c r="D4" i="3"/>
  <c r="C5" i="3"/>
  <c r="D5" i="3"/>
  <c r="C6" i="3"/>
  <c r="D6" i="3"/>
  <c r="C7" i="3"/>
  <c r="D7" i="3"/>
  <c r="C8" i="3"/>
  <c r="D8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35" i="3"/>
  <c r="D35" i="3"/>
  <c r="C36" i="3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C48" i="3"/>
  <c r="D48" i="3"/>
  <c r="D3" i="3"/>
  <c r="C3" i="3"/>
  <c r="D1" i="3"/>
  <c r="C1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3" i="3"/>
  <c r="A48" i="3"/>
  <c r="A41" i="3"/>
  <c r="A42" i="3" s="1"/>
  <c r="A43" i="3" s="1"/>
  <c r="A44" i="3" s="1"/>
  <c r="A45" i="3" s="1"/>
  <c r="A46" i="3" s="1"/>
  <c r="A47" i="3" s="1"/>
  <c r="A40" i="3"/>
  <c r="A39" i="3"/>
  <c r="A36" i="3"/>
  <c r="A37" i="3" s="1"/>
  <c r="A38" i="3" s="1"/>
  <c r="A32" i="3"/>
  <c r="A33" i="3" s="1"/>
  <c r="A34" i="3" s="1"/>
  <c r="A35" i="3" s="1"/>
  <c r="A31" i="3"/>
  <c r="A24" i="3"/>
  <c r="A25" i="3" s="1"/>
  <c r="A26" i="3" s="1"/>
  <c r="A27" i="3" s="1"/>
  <c r="A28" i="3" s="1"/>
  <c r="A29" i="3" s="1"/>
  <c r="A30" i="3" s="1"/>
  <c r="A23" i="3"/>
  <c r="A22" i="3"/>
  <c r="A14" i="3"/>
  <c r="A15" i="3" s="1"/>
  <c r="A16" i="3" s="1"/>
  <c r="A17" i="3" s="1"/>
  <c r="A18" i="3" s="1"/>
  <c r="A19" i="3" s="1"/>
  <c r="A20" i="3" s="1"/>
  <c r="A21" i="3" s="1"/>
  <c r="A13" i="3"/>
  <c r="A11" i="3"/>
  <c r="A12" i="3" s="1"/>
  <c r="A5" i="3"/>
  <c r="A6" i="3" s="1"/>
  <c r="A7" i="3" s="1"/>
  <c r="A8" i="3" s="1"/>
  <c r="A9" i="3" s="1"/>
  <c r="A10" i="3" s="1"/>
  <c r="A4" i="3"/>
  <c r="B15" i="2"/>
  <c r="B20" i="2"/>
  <c r="B10" i="2"/>
  <c r="B5" i="2"/>
  <c r="R3" i="1"/>
  <c r="Q3" i="1"/>
  <c r="P4" i="1"/>
  <c r="P5" i="1" s="1"/>
  <c r="Q5" i="1" s="1"/>
  <c r="R5" i="1" s="1"/>
  <c r="G21" i="1"/>
  <c r="G2" i="1"/>
  <c r="E22" i="1"/>
  <c r="F22" i="1" s="1"/>
  <c r="G22" i="1" s="1"/>
  <c r="B4" i="1"/>
  <c r="C13" i="1"/>
  <c r="B3" i="1" s="1"/>
  <c r="F21" i="1" s="1"/>
  <c r="B1" i="1"/>
  <c r="E23" i="1" l="1"/>
  <c r="E24" i="1" s="1"/>
  <c r="E25" i="1" s="1"/>
  <c r="E26" i="1" s="1"/>
  <c r="E27" i="1" s="1"/>
  <c r="E28" i="1" s="1"/>
  <c r="E29" i="1" s="1"/>
  <c r="E30" i="1" s="1"/>
  <c r="E31" i="1" s="1"/>
  <c r="F31" i="1" s="1"/>
  <c r="G31" i="1" s="1"/>
  <c r="Q4" i="1"/>
  <c r="R4" i="1" s="1"/>
  <c r="P6" i="1"/>
  <c r="Q6" i="1" s="1"/>
  <c r="R6" i="1" s="1"/>
  <c r="F23" i="1"/>
  <c r="G23" i="1" s="1"/>
  <c r="F28" i="1"/>
  <c r="G28" i="1" s="1"/>
  <c r="F26" i="1"/>
  <c r="G26" i="1" s="1"/>
  <c r="F29" i="1"/>
  <c r="G29" i="1" s="1"/>
  <c r="F27" i="1"/>
  <c r="G27" i="1" s="1"/>
  <c r="F25" i="1"/>
  <c r="G25" i="1" s="1"/>
  <c r="G3" i="1"/>
  <c r="G7" i="1"/>
  <c r="G11" i="1"/>
  <c r="G4" i="1"/>
  <c r="G6" i="1"/>
  <c r="G8" i="1"/>
  <c r="G10" i="1"/>
  <c r="G5" i="1"/>
  <c r="G9" i="1"/>
  <c r="B9" i="1"/>
  <c r="F30" i="1" l="1"/>
  <c r="G30" i="1" s="1"/>
  <c r="F24" i="1"/>
  <c r="G24" i="1" s="1"/>
  <c r="P7" i="1"/>
  <c r="Q7" i="1" s="1"/>
  <c r="R7" i="1" s="1"/>
  <c r="P8" i="1" l="1"/>
  <c r="Q8" i="1" s="1"/>
  <c r="R8" i="1" s="1"/>
  <c r="P9" i="1" l="1"/>
  <c r="Q9" i="1" s="1"/>
  <c r="R9" i="1" s="1"/>
  <c r="P10" i="1" l="1"/>
  <c r="Q10" i="1" s="1"/>
  <c r="R10" i="1" s="1"/>
  <c r="P11" i="1" l="1"/>
  <c r="Q11" i="1" s="1"/>
  <c r="R11" i="1" s="1"/>
  <c r="P12" i="1" l="1"/>
  <c r="Q12" i="1" s="1"/>
  <c r="R12" i="1" s="1"/>
  <c r="P13" i="1" l="1"/>
  <c r="Q13" i="1" s="1"/>
  <c r="R13" i="1" s="1"/>
</calcChain>
</file>

<file path=xl/sharedStrings.xml><?xml version="1.0" encoding="utf-8"?>
<sst xmlns="http://schemas.openxmlformats.org/spreadsheetml/2006/main" count="47" uniqueCount="26">
  <si>
    <t>C =</t>
  </si>
  <si>
    <t>F/m</t>
  </si>
  <si>
    <t>permittivity of space E0 =</t>
  </si>
  <si>
    <t>Relative permittivity =</t>
  </si>
  <si>
    <t>for air</t>
  </si>
  <si>
    <t>Area</t>
  </si>
  <si>
    <t>Distance =</t>
  </si>
  <si>
    <t>Area =</t>
  </si>
  <si>
    <t>mm</t>
  </si>
  <si>
    <t>m^2</t>
  </si>
  <si>
    <t>m</t>
  </si>
  <si>
    <t>mm^2</t>
  </si>
  <si>
    <t>dialectric</t>
  </si>
  <si>
    <t>cap</t>
  </si>
  <si>
    <t>D Area</t>
  </si>
  <si>
    <t>distance</t>
  </si>
  <si>
    <t>Ct =</t>
  </si>
  <si>
    <t>C3 =</t>
  </si>
  <si>
    <t>C2 =</t>
  </si>
  <si>
    <t>C1 =</t>
  </si>
  <si>
    <t>Reciprocal approach</t>
  </si>
  <si>
    <t>Equal Value approach</t>
  </si>
  <si>
    <t>Product over sum approach</t>
  </si>
  <si>
    <t>freq =</t>
  </si>
  <si>
    <t>Xc</t>
  </si>
  <si>
    <t>Xc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</si>
</sst>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48" fontId="0" fillId="0" borderId="0" xfId="0" applyNumberFormat="1"/>
    <xf numFmtId="10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Sheet1!$F$2:$F$11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Sheet1!$G$2:$G$11</c:f>
              <c:numCache>
                <c:formatCode>##0.0E+0</c:formatCode>
                <c:ptCount val="10"/>
                <c:pt idx="0">
                  <c:v>8.8499999999999994E-10</c:v>
                </c:pt>
                <c:pt idx="1">
                  <c:v>1.7699999999999999E-9</c:v>
                </c:pt>
                <c:pt idx="2">
                  <c:v>2.6549999999999996E-9</c:v>
                </c:pt>
                <c:pt idx="3">
                  <c:v>3.5399999999999998E-9</c:v>
                </c:pt>
                <c:pt idx="4">
                  <c:v>4.4249999999999999E-9</c:v>
                </c:pt>
                <c:pt idx="5">
                  <c:v>5.3099999999999992E-9</c:v>
                </c:pt>
                <c:pt idx="6">
                  <c:v>6.1949999999999994E-9</c:v>
                </c:pt>
                <c:pt idx="7">
                  <c:v>7.0799999999999995E-9</c:v>
                </c:pt>
                <c:pt idx="8">
                  <c:v>7.9650000000000005E-9</c:v>
                </c:pt>
                <c:pt idx="9">
                  <c:v>8.8499999999999998E-9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21312"/>
        <c:axId val="95019776"/>
      </c:scatterChart>
      <c:valAx>
        <c:axId val="95021312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95019776"/>
        <c:crosses val="autoZero"/>
        <c:crossBetween val="midCat"/>
      </c:valAx>
      <c:valAx>
        <c:axId val="95019776"/>
        <c:scaling>
          <c:orientation val="minMax"/>
        </c:scaling>
        <c:delete val="0"/>
        <c:axPos val="l"/>
        <c:majorGridlines/>
        <c:numFmt formatCode="##0.0E+0" sourceLinked="1"/>
        <c:majorTickMark val="out"/>
        <c:minorTickMark val="none"/>
        <c:tickLblPos val="nextTo"/>
        <c:crossAx val="95021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Sheet1!$F$21:$F$31</c:f>
              <c:numCache>
                <c:formatCode>General</c:formatCode>
                <c:ptCount val="11"/>
                <c:pt idx="0">
                  <c:v>0.1</c:v>
                </c:pt>
                <c:pt idx="1">
                  <c:v>0.11000000000000001</c:v>
                </c:pt>
                <c:pt idx="2">
                  <c:v>0.12000000000000001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</c:v>
                </c:pt>
                <c:pt idx="7">
                  <c:v>0.16999999999999998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</c:numCache>
            </c:numRef>
          </c:xVal>
          <c:yVal>
            <c:numRef>
              <c:f>Sheet1!$G$21:$G$31</c:f>
              <c:numCache>
                <c:formatCode>##0.0E+0</c:formatCode>
                <c:ptCount val="11"/>
                <c:pt idx="0">
                  <c:v>8.8499999999999994E-10</c:v>
                </c:pt>
                <c:pt idx="1">
                  <c:v>9.735E-10</c:v>
                </c:pt>
                <c:pt idx="2">
                  <c:v>1.0619999999999998E-9</c:v>
                </c:pt>
                <c:pt idx="3">
                  <c:v>1.1504999999999997E-9</c:v>
                </c:pt>
                <c:pt idx="4">
                  <c:v>1.2389999999999998E-9</c:v>
                </c:pt>
                <c:pt idx="5">
                  <c:v>1.3275E-9</c:v>
                </c:pt>
                <c:pt idx="6">
                  <c:v>1.4159999999999999E-9</c:v>
                </c:pt>
                <c:pt idx="7">
                  <c:v>1.5044999999999997E-9</c:v>
                </c:pt>
                <c:pt idx="8">
                  <c:v>1.5929999999999998E-9</c:v>
                </c:pt>
                <c:pt idx="9">
                  <c:v>1.6814999999999998E-9</c:v>
                </c:pt>
                <c:pt idx="10">
                  <c:v>1.7699999999999999E-9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98464"/>
        <c:axId val="95596928"/>
      </c:scatterChart>
      <c:valAx>
        <c:axId val="95598464"/>
        <c:scaling>
          <c:orientation val="minMax"/>
          <c:max val="0.2"/>
          <c:min val="0.1"/>
        </c:scaling>
        <c:delete val="0"/>
        <c:axPos val="b"/>
        <c:numFmt formatCode="General" sourceLinked="1"/>
        <c:majorTickMark val="out"/>
        <c:minorTickMark val="none"/>
        <c:tickLblPos val="nextTo"/>
        <c:crossAx val="95596928"/>
        <c:crosses val="autoZero"/>
        <c:crossBetween val="midCat"/>
      </c:valAx>
      <c:valAx>
        <c:axId val="95596928"/>
        <c:scaling>
          <c:orientation val="minMax"/>
        </c:scaling>
        <c:delete val="0"/>
        <c:axPos val="l"/>
        <c:majorGridlines/>
        <c:numFmt formatCode="##0.0E+0" sourceLinked="1"/>
        <c:majorTickMark val="out"/>
        <c:minorTickMark val="none"/>
        <c:tickLblPos val="nextTo"/>
        <c:crossAx val="95598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Sheet1!$Q$3:$Q$13</c:f>
              <c:numCache>
                <c:formatCode>General</c:formatCode>
                <c:ptCount val="11"/>
                <c:pt idx="0">
                  <c:v>1E-3</c:v>
                </c:pt>
                <c:pt idx="1">
                  <c:v>1.1000000000000001E-3</c:v>
                </c:pt>
                <c:pt idx="2">
                  <c:v>1.2000000000000001E-3</c:v>
                </c:pt>
                <c:pt idx="3">
                  <c:v>1.2999999999999999E-3</c:v>
                </c:pt>
                <c:pt idx="4">
                  <c:v>1.4E-3</c:v>
                </c:pt>
                <c:pt idx="5">
                  <c:v>1.5E-3</c:v>
                </c:pt>
                <c:pt idx="6">
                  <c:v>1.5999999999999999E-3</c:v>
                </c:pt>
                <c:pt idx="7">
                  <c:v>1.7000000000000001E-3</c:v>
                </c:pt>
                <c:pt idx="8">
                  <c:v>1.8E-3</c:v>
                </c:pt>
                <c:pt idx="9">
                  <c:v>1.9E-3</c:v>
                </c:pt>
                <c:pt idx="10">
                  <c:v>2E-3</c:v>
                </c:pt>
              </c:numCache>
            </c:numRef>
          </c:xVal>
          <c:yVal>
            <c:numRef>
              <c:f>Sheet1!$R$3:$R$13</c:f>
              <c:numCache>
                <c:formatCode>##0.0E+0</c:formatCode>
                <c:ptCount val="11"/>
                <c:pt idx="0">
                  <c:v>8.8499999999999994E-10</c:v>
                </c:pt>
                <c:pt idx="1">
                  <c:v>8.0454545454545443E-10</c:v>
                </c:pt>
                <c:pt idx="2">
                  <c:v>7.3749999999999988E-10</c:v>
                </c:pt>
                <c:pt idx="3">
                  <c:v>6.8076923076923082E-10</c:v>
                </c:pt>
                <c:pt idx="4">
                  <c:v>6.3214285714285713E-10</c:v>
                </c:pt>
                <c:pt idx="5">
                  <c:v>5.8999999999999993E-10</c:v>
                </c:pt>
                <c:pt idx="6">
                  <c:v>5.5312499999999999E-10</c:v>
                </c:pt>
                <c:pt idx="7">
                  <c:v>5.2058823529411756E-10</c:v>
                </c:pt>
                <c:pt idx="8">
                  <c:v>4.9166666666666662E-10</c:v>
                </c:pt>
                <c:pt idx="9">
                  <c:v>4.6578947368421046E-10</c:v>
                </c:pt>
                <c:pt idx="10">
                  <c:v>4.4249999999999997E-10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77568"/>
        <c:axId val="113276032"/>
      </c:scatterChart>
      <c:valAx>
        <c:axId val="113277568"/>
        <c:scaling>
          <c:orientation val="minMax"/>
          <c:max val="2.0000000000000005E-3"/>
          <c:min val="1.0000000000000002E-3"/>
        </c:scaling>
        <c:delete val="0"/>
        <c:axPos val="b"/>
        <c:numFmt formatCode="General" sourceLinked="1"/>
        <c:majorTickMark val="out"/>
        <c:minorTickMark val="none"/>
        <c:tickLblPos val="nextTo"/>
        <c:crossAx val="113276032"/>
        <c:crosses val="autoZero"/>
        <c:crossBetween val="midCat"/>
      </c:valAx>
      <c:valAx>
        <c:axId val="113276032"/>
        <c:scaling>
          <c:orientation val="minMax"/>
        </c:scaling>
        <c:delete val="0"/>
        <c:axPos val="l"/>
        <c:majorGridlines/>
        <c:numFmt formatCode="##0.0E+0" sourceLinked="1"/>
        <c:majorTickMark val="out"/>
        <c:minorTickMark val="none"/>
        <c:tickLblPos val="nextTo"/>
        <c:crossAx val="113277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Sheet3!$A$3:$A$48</c:f>
              <c:numCache>
                <c:formatCode>#,##0</c:formatCode>
                <c:ptCount val="4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2000</c:v>
                </c:pt>
                <c:pt idx="11">
                  <c:v>3000</c:v>
                </c:pt>
                <c:pt idx="12">
                  <c:v>4000</c:v>
                </c:pt>
                <c:pt idx="13">
                  <c:v>5000</c:v>
                </c:pt>
                <c:pt idx="14">
                  <c:v>6000</c:v>
                </c:pt>
                <c:pt idx="15">
                  <c:v>7000</c:v>
                </c:pt>
                <c:pt idx="16">
                  <c:v>8000</c:v>
                </c:pt>
                <c:pt idx="17">
                  <c:v>9000</c:v>
                </c:pt>
                <c:pt idx="18">
                  <c:v>10000</c:v>
                </c:pt>
                <c:pt idx="19">
                  <c:v>20000</c:v>
                </c:pt>
                <c:pt idx="20">
                  <c:v>30000</c:v>
                </c:pt>
                <c:pt idx="21">
                  <c:v>40000</c:v>
                </c:pt>
                <c:pt idx="22">
                  <c:v>50000</c:v>
                </c:pt>
                <c:pt idx="23">
                  <c:v>60000</c:v>
                </c:pt>
                <c:pt idx="24">
                  <c:v>70000</c:v>
                </c:pt>
                <c:pt idx="25">
                  <c:v>80000</c:v>
                </c:pt>
                <c:pt idx="26">
                  <c:v>90000</c:v>
                </c:pt>
                <c:pt idx="27">
                  <c:v>100000</c:v>
                </c:pt>
                <c:pt idx="28">
                  <c:v>200000</c:v>
                </c:pt>
                <c:pt idx="29">
                  <c:v>300000</c:v>
                </c:pt>
                <c:pt idx="30">
                  <c:v>400000</c:v>
                </c:pt>
                <c:pt idx="31">
                  <c:v>500000</c:v>
                </c:pt>
                <c:pt idx="32">
                  <c:v>600000</c:v>
                </c:pt>
                <c:pt idx="33">
                  <c:v>700000</c:v>
                </c:pt>
                <c:pt idx="34">
                  <c:v>800000</c:v>
                </c:pt>
                <c:pt idx="35">
                  <c:v>900000</c:v>
                </c:pt>
                <c:pt idx="36">
                  <c:v>1000000</c:v>
                </c:pt>
                <c:pt idx="37">
                  <c:v>2000000</c:v>
                </c:pt>
                <c:pt idx="38">
                  <c:v>3000000</c:v>
                </c:pt>
                <c:pt idx="39">
                  <c:v>4000000</c:v>
                </c:pt>
                <c:pt idx="40">
                  <c:v>5000000</c:v>
                </c:pt>
                <c:pt idx="41">
                  <c:v>6000000</c:v>
                </c:pt>
                <c:pt idx="42">
                  <c:v>7000000</c:v>
                </c:pt>
                <c:pt idx="43">
                  <c:v>8000000</c:v>
                </c:pt>
                <c:pt idx="44">
                  <c:v>9000000</c:v>
                </c:pt>
                <c:pt idx="45">
                  <c:v>10000000</c:v>
                </c:pt>
              </c:numCache>
            </c:numRef>
          </c:xVal>
          <c:yVal>
            <c:numRef>
              <c:f>Sheet3!$B$3:$B$48</c:f>
              <c:numCache>
                <c:formatCode>##0.0E+0</c:formatCode>
                <c:ptCount val="46"/>
                <c:pt idx="0">
                  <c:v>3386.2753849339438</c:v>
                </c:pt>
                <c:pt idx="1">
                  <c:v>1693.1376924669719</c:v>
                </c:pt>
                <c:pt idx="2">
                  <c:v>1128.7584616446479</c:v>
                </c:pt>
                <c:pt idx="3">
                  <c:v>846.56884623348594</c:v>
                </c:pt>
                <c:pt idx="4">
                  <c:v>677.25507698678871</c:v>
                </c:pt>
                <c:pt idx="5">
                  <c:v>564.37923082232396</c:v>
                </c:pt>
                <c:pt idx="6">
                  <c:v>483.75362641913483</c:v>
                </c:pt>
                <c:pt idx="7">
                  <c:v>423.28442311674297</c:v>
                </c:pt>
                <c:pt idx="8">
                  <c:v>376.25282054821594</c:v>
                </c:pt>
                <c:pt idx="9">
                  <c:v>338.62753849339435</c:v>
                </c:pt>
                <c:pt idx="10">
                  <c:v>169.31376924669718</c:v>
                </c:pt>
                <c:pt idx="11">
                  <c:v>112.87584616446479</c:v>
                </c:pt>
                <c:pt idx="12">
                  <c:v>84.656884623348589</c:v>
                </c:pt>
                <c:pt idx="13">
                  <c:v>67.725507698678868</c:v>
                </c:pt>
                <c:pt idx="14">
                  <c:v>56.437923082232395</c:v>
                </c:pt>
                <c:pt idx="15">
                  <c:v>48.375362641913483</c:v>
                </c:pt>
                <c:pt idx="16">
                  <c:v>42.328442311674294</c:v>
                </c:pt>
                <c:pt idx="17">
                  <c:v>37.625282054821596</c:v>
                </c:pt>
                <c:pt idx="18">
                  <c:v>33.862753849339434</c:v>
                </c:pt>
                <c:pt idx="19">
                  <c:v>16.931376924669717</c:v>
                </c:pt>
                <c:pt idx="20">
                  <c:v>11.287584616446479</c:v>
                </c:pt>
                <c:pt idx="21">
                  <c:v>8.4656884623348585</c:v>
                </c:pt>
                <c:pt idx="22">
                  <c:v>6.7725507698678866</c:v>
                </c:pt>
                <c:pt idx="23">
                  <c:v>5.6437923082232393</c:v>
                </c:pt>
                <c:pt idx="24">
                  <c:v>4.837536264191348</c:v>
                </c:pt>
                <c:pt idx="25">
                  <c:v>4.2328442311674292</c:v>
                </c:pt>
                <c:pt idx="26">
                  <c:v>3.7625282054821589</c:v>
                </c:pt>
                <c:pt idx="27">
                  <c:v>3.3862753849339433</c:v>
                </c:pt>
                <c:pt idx="28">
                  <c:v>1.6931376924669717</c:v>
                </c:pt>
                <c:pt idx="29">
                  <c:v>1.1287584616446478</c:v>
                </c:pt>
                <c:pt idx="30">
                  <c:v>0.84656884623348583</c:v>
                </c:pt>
                <c:pt idx="31">
                  <c:v>0.67725507698678877</c:v>
                </c:pt>
                <c:pt idx="32">
                  <c:v>0.56437923082232389</c:v>
                </c:pt>
                <c:pt idx="33">
                  <c:v>0.48375362641913483</c:v>
                </c:pt>
                <c:pt idx="34">
                  <c:v>0.42328442311674291</c:v>
                </c:pt>
                <c:pt idx="35">
                  <c:v>0.37625282054821596</c:v>
                </c:pt>
                <c:pt idx="36">
                  <c:v>0.33862753849339439</c:v>
                </c:pt>
                <c:pt idx="37">
                  <c:v>0.16931376924669719</c:v>
                </c:pt>
                <c:pt idx="38">
                  <c:v>0.11287584616446479</c:v>
                </c:pt>
                <c:pt idx="39">
                  <c:v>8.4656884623348597E-2</c:v>
                </c:pt>
                <c:pt idx="40">
                  <c:v>6.7725507698678869E-2</c:v>
                </c:pt>
                <c:pt idx="41">
                  <c:v>5.6437923082232395E-2</c:v>
                </c:pt>
                <c:pt idx="42">
                  <c:v>4.8375362641913479E-2</c:v>
                </c:pt>
                <c:pt idx="43">
                  <c:v>4.2328442311674298E-2</c:v>
                </c:pt>
                <c:pt idx="44">
                  <c:v>3.7625282054821595E-2</c:v>
                </c:pt>
                <c:pt idx="45">
                  <c:v>3.3862753849339434E-2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Sheet3!$A$3:$A$48</c:f>
              <c:numCache>
                <c:formatCode>#,##0</c:formatCode>
                <c:ptCount val="4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2000</c:v>
                </c:pt>
                <c:pt idx="11">
                  <c:v>3000</c:v>
                </c:pt>
                <c:pt idx="12">
                  <c:v>4000</c:v>
                </c:pt>
                <c:pt idx="13">
                  <c:v>5000</c:v>
                </c:pt>
                <c:pt idx="14">
                  <c:v>6000</c:v>
                </c:pt>
                <c:pt idx="15">
                  <c:v>7000</c:v>
                </c:pt>
                <c:pt idx="16">
                  <c:v>8000</c:v>
                </c:pt>
                <c:pt idx="17">
                  <c:v>9000</c:v>
                </c:pt>
                <c:pt idx="18">
                  <c:v>10000</c:v>
                </c:pt>
                <c:pt idx="19">
                  <c:v>20000</c:v>
                </c:pt>
                <c:pt idx="20">
                  <c:v>30000</c:v>
                </c:pt>
                <c:pt idx="21">
                  <c:v>40000</c:v>
                </c:pt>
                <c:pt idx="22">
                  <c:v>50000</c:v>
                </c:pt>
                <c:pt idx="23">
                  <c:v>60000</c:v>
                </c:pt>
                <c:pt idx="24">
                  <c:v>70000</c:v>
                </c:pt>
                <c:pt idx="25">
                  <c:v>80000</c:v>
                </c:pt>
                <c:pt idx="26">
                  <c:v>90000</c:v>
                </c:pt>
                <c:pt idx="27">
                  <c:v>100000</c:v>
                </c:pt>
                <c:pt idx="28">
                  <c:v>200000</c:v>
                </c:pt>
                <c:pt idx="29">
                  <c:v>300000</c:v>
                </c:pt>
                <c:pt idx="30">
                  <c:v>400000</c:v>
                </c:pt>
                <c:pt idx="31">
                  <c:v>500000</c:v>
                </c:pt>
                <c:pt idx="32">
                  <c:v>600000</c:v>
                </c:pt>
                <c:pt idx="33">
                  <c:v>700000</c:v>
                </c:pt>
                <c:pt idx="34">
                  <c:v>800000</c:v>
                </c:pt>
                <c:pt idx="35">
                  <c:v>900000</c:v>
                </c:pt>
                <c:pt idx="36">
                  <c:v>1000000</c:v>
                </c:pt>
                <c:pt idx="37">
                  <c:v>2000000</c:v>
                </c:pt>
                <c:pt idx="38">
                  <c:v>3000000</c:v>
                </c:pt>
                <c:pt idx="39">
                  <c:v>4000000</c:v>
                </c:pt>
                <c:pt idx="40">
                  <c:v>5000000</c:v>
                </c:pt>
                <c:pt idx="41">
                  <c:v>6000000</c:v>
                </c:pt>
                <c:pt idx="42">
                  <c:v>7000000</c:v>
                </c:pt>
                <c:pt idx="43">
                  <c:v>8000000</c:v>
                </c:pt>
                <c:pt idx="44">
                  <c:v>9000000</c:v>
                </c:pt>
                <c:pt idx="45">
                  <c:v>10000000</c:v>
                </c:pt>
              </c:numCache>
            </c:numRef>
          </c:xVal>
          <c:yVal>
            <c:numRef>
              <c:f>Sheet3!$C$3:$C$48</c:f>
              <c:numCache>
                <c:formatCode>##0.0E+0</c:formatCode>
                <c:ptCount val="46"/>
                <c:pt idx="0">
                  <c:v>1693.1376924669719</c:v>
                </c:pt>
                <c:pt idx="1">
                  <c:v>846.56884623348594</c:v>
                </c:pt>
                <c:pt idx="2">
                  <c:v>564.37923082232396</c:v>
                </c:pt>
                <c:pt idx="3">
                  <c:v>423.28442311674297</c:v>
                </c:pt>
                <c:pt idx="4">
                  <c:v>338.62753849339435</c:v>
                </c:pt>
                <c:pt idx="5">
                  <c:v>282.18961541116198</c:v>
                </c:pt>
                <c:pt idx="6">
                  <c:v>241.87681320956742</c:v>
                </c:pt>
                <c:pt idx="7">
                  <c:v>211.64221155837149</c:v>
                </c:pt>
                <c:pt idx="8">
                  <c:v>188.12641027410797</c:v>
                </c:pt>
                <c:pt idx="9">
                  <c:v>169.31376924669718</c:v>
                </c:pt>
                <c:pt idx="10">
                  <c:v>84.656884623348589</c:v>
                </c:pt>
                <c:pt idx="11">
                  <c:v>56.437923082232395</c:v>
                </c:pt>
                <c:pt idx="12">
                  <c:v>42.328442311674294</c:v>
                </c:pt>
                <c:pt idx="13">
                  <c:v>33.862753849339434</c:v>
                </c:pt>
                <c:pt idx="14">
                  <c:v>28.218961541116197</c:v>
                </c:pt>
                <c:pt idx="15">
                  <c:v>24.187681320956742</c:v>
                </c:pt>
                <c:pt idx="16">
                  <c:v>21.164221155837147</c:v>
                </c:pt>
                <c:pt idx="17">
                  <c:v>18.812641027410798</c:v>
                </c:pt>
                <c:pt idx="18">
                  <c:v>16.931376924669717</c:v>
                </c:pt>
                <c:pt idx="19">
                  <c:v>8.4656884623348585</c:v>
                </c:pt>
                <c:pt idx="20">
                  <c:v>5.6437923082232393</c:v>
                </c:pt>
                <c:pt idx="21">
                  <c:v>4.2328442311674292</c:v>
                </c:pt>
                <c:pt idx="22">
                  <c:v>3.3862753849339433</c:v>
                </c:pt>
                <c:pt idx="23">
                  <c:v>2.8218961541116196</c:v>
                </c:pt>
                <c:pt idx="24">
                  <c:v>2.418768132095674</c:v>
                </c:pt>
                <c:pt idx="25">
                  <c:v>2.1164221155837146</c:v>
                </c:pt>
                <c:pt idx="26">
                  <c:v>1.8812641027410795</c:v>
                </c:pt>
                <c:pt idx="27">
                  <c:v>1.6931376924669717</c:v>
                </c:pt>
                <c:pt idx="28">
                  <c:v>0.84656884623348583</c:v>
                </c:pt>
                <c:pt idx="29">
                  <c:v>0.56437923082232389</c:v>
                </c:pt>
                <c:pt idx="30">
                  <c:v>0.42328442311674291</c:v>
                </c:pt>
                <c:pt idx="31">
                  <c:v>0.33862753849339439</c:v>
                </c:pt>
                <c:pt idx="32">
                  <c:v>0.28218961541116194</c:v>
                </c:pt>
                <c:pt idx="33">
                  <c:v>0.24187681320956742</c:v>
                </c:pt>
                <c:pt idx="34">
                  <c:v>0.21164221155837146</c:v>
                </c:pt>
                <c:pt idx="35">
                  <c:v>0.18812641027410798</c:v>
                </c:pt>
                <c:pt idx="36">
                  <c:v>0.16931376924669719</c:v>
                </c:pt>
                <c:pt idx="37">
                  <c:v>8.4656884623348597E-2</c:v>
                </c:pt>
                <c:pt idx="38">
                  <c:v>5.6437923082232395E-2</c:v>
                </c:pt>
                <c:pt idx="39">
                  <c:v>4.2328442311674298E-2</c:v>
                </c:pt>
                <c:pt idx="40">
                  <c:v>3.3862753849339434E-2</c:v>
                </c:pt>
                <c:pt idx="41">
                  <c:v>2.8218961541116198E-2</c:v>
                </c:pt>
                <c:pt idx="42">
                  <c:v>2.4187681320956739E-2</c:v>
                </c:pt>
                <c:pt idx="43">
                  <c:v>2.1164221155837149E-2</c:v>
                </c:pt>
                <c:pt idx="44">
                  <c:v>1.8812641027410797E-2</c:v>
                </c:pt>
                <c:pt idx="45">
                  <c:v>1.6931376924669717E-2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Sheet3!$A$3:$A$48</c:f>
              <c:numCache>
                <c:formatCode>#,##0</c:formatCode>
                <c:ptCount val="4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2000</c:v>
                </c:pt>
                <c:pt idx="11">
                  <c:v>3000</c:v>
                </c:pt>
                <c:pt idx="12">
                  <c:v>4000</c:v>
                </c:pt>
                <c:pt idx="13">
                  <c:v>5000</c:v>
                </c:pt>
                <c:pt idx="14">
                  <c:v>6000</c:v>
                </c:pt>
                <c:pt idx="15">
                  <c:v>7000</c:v>
                </c:pt>
                <c:pt idx="16">
                  <c:v>8000</c:v>
                </c:pt>
                <c:pt idx="17">
                  <c:v>9000</c:v>
                </c:pt>
                <c:pt idx="18">
                  <c:v>10000</c:v>
                </c:pt>
                <c:pt idx="19">
                  <c:v>20000</c:v>
                </c:pt>
                <c:pt idx="20">
                  <c:v>30000</c:v>
                </c:pt>
                <c:pt idx="21">
                  <c:v>40000</c:v>
                </c:pt>
                <c:pt idx="22">
                  <c:v>50000</c:v>
                </c:pt>
                <c:pt idx="23">
                  <c:v>60000</c:v>
                </c:pt>
                <c:pt idx="24">
                  <c:v>70000</c:v>
                </c:pt>
                <c:pt idx="25">
                  <c:v>80000</c:v>
                </c:pt>
                <c:pt idx="26">
                  <c:v>90000</c:v>
                </c:pt>
                <c:pt idx="27">
                  <c:v>100000</c:v>
                </c:pt>
                <c:pt idx="28">
                  <c:v>200000</c:v>
                </c:pt>
                <c:pt idx="29">
                  <c:v>300000</c:v>
                </c:pt>
                <c:pt idx="30">
                  <c:v>400000</c:v>
                </c:pt>
                <c:pt idx="31">
                  <c:v>500000</c:v>
                </c:pt>
                <c:pt idx="32">
                  <c:v>600000</c:v>
                </c:pt>
                <c:pt idx="33">
                  <c:v>700000</c:v>
                </c:pt>
                <c:pt idx="34">
                  <c:v>800000</c:v>
                </c:pt>
                <c:pt idx="35">
                  <c:v>900000</c:v>
                </c:pt>
                <c:pt idx="36">
                  <c:v>1000000</c:v>
                </c:pt>
                <c:pt idx="37">
                  <c:v>2000000</c:v>
                </c:pt>
                <c:pt idx="38">
                  <c:v>3000000</c:v>
                </c:pt>
                <c:pt idx="39">
                  <c:v>4000000</c:v>
                </c:pt>
                <c:pt idx="40">
                  <c:v>5000000</c:v>
                </c:pt>
                <c:pt idx="41">
                  <c:v>6000000</c:v>
                </c:pt>
                <c:pt idx="42">
                  <c:v>7000000</c:v>
                </c:pt>
                <c:pt idx="43">
                  <c:v>8000000</c:v>
                </c:pt>
                <c:pt idx="44">
                  <c:v>9000000</c:v>
                </c:pt>
                <c:pt idx="45">
                  <c:v>10000000</c:v>
                </c:pt>
              </c:numCache>
            </c:numRef>
          </c:xVal>
          <c:yVal>
            <c:numRef>
              <c:f>Sheet3!$D$3:$D$48</c:f>
              <c:numCache>
                <c:formatCode>##0.0E+0</c:formatCode>
                <c:ptCount val="46"/>
                <c:pt idx="0">
                  <c:v>6772.5507698678875</c:v>
                </c:pt>
                <c:pt idx="1">
                  <c:v>3386.2753849339438</c:v>
                </c:pt>
                <c:pt idx="2">
                  <c:v>2257.5169232892958</c:v>
                </c:pt>
                <c:pt idx="3">
                  <c:v>1693.1376924669719</c:v>
                </c:pt>
                <c:pt idx="4">
                  <c:v>1354.5101539735774</c:v>
                </c:pt>
                <c:pt idx="5">
                  <c:v>1128.7584616446479</c:v>
                </c:pt>
                <c:pt idx="6">
                  <c:v>967.50725283826966</c:v>
                </c:pt>
                <c:pt idx="7">
                  <c:v>846.56884623348594</c:v>
                </c:pt>
                <c:pt idx="8">
                  <c:v>752.50564109643187</c:v>
                </c:pt>
                <c:pt idx="9">
                  <c:v>677.25507698678871</c:v>
                </c:pt>
                <c:pt idx="10">
                  <c:v>338.62753849339435</c:v>
                </c:pt>
                <c:pt idx="11">
                  <c:v>225.75169232892958</c:v>
                </c:pt>
                <c:pt idx="12">
                  <c:v>169.31376924669718</c:v>
                </c:pt>
                <c:pt idx="13">
                  <c:v>135.45101539735774</c:v>
                </c:pt>
                <c:pt idx="14">
                  <c:v>112.87584616446479</c:v>
                </c:pt>
                <c:pt idx="15">
                  <c:v>96.750725283826966</c:v>
                </c:pt>
                <c:pt idx="16">
                  <c:v>84.656884623348589</c:v>
                </c:pt>
                <c:pt idx="17">
                  <c:v>75.250564109643193</c:v>
                </c:pt>
                <c:pt idx="18">
                  <c:v>67.725507698678868</c:v>
                </c:pt>
                <c:pt idx="19">
                  <c:v>33.862753849339434</c:v>
                </c:pt>
                <c:pt idx="20">
                  <c:v>22.575169232892957</c:v>
                </c:pt>
                <c:pt idx="21">
                  <c:v>16.931376924669717</c:v>
                </c:pt>
                <c:pt idx="22">
                  <c:v>13.545101539735773</c:v>
                </c:pt>
                <c:pt idx="23">
                  <c:v>11.287584616446479</c:v>
                </c:pt>
                <c:pt idx="24">
                  <c:v>9.6750725283826959</c:v>
                </c:pt>
                <c:pt idx="25">
                  <c:v>8.4656884623348585</c:v>
                </c:pt>
                <c:pt idx="26">
                  <c:v>7.5250564109643179</c:v>
                </c:pt>
                <c:pt idx="27">
                  <c:v>6.7725507698678866</c:v>
                </c:pt>
                <c:pt idx="28">
                  <c:v>3.3862753849339433</c:v>
                </c:pt>
                <c:pt idx="29">
                  <c:v>2.2575169232892955</c:v>
                </c:pt>
                <c:pt idx="30">
                  <c:v>1.6931376924669717</c:v>
                </c:pt>
                <c:pt idx="31">
                  <c:v>1.3545101539735775</c:v>
                </c:pt>
                <c:pt idx="32">
                  <c:v>1.1287584616446478</c:v>
                </c:pt>
                <c:pt idx="33">
                  <c:v>0.96750725283826966</c:v>
                </c:pt>
                <c:pt idx="34">
                  <c:v>0.84656884623348583</c:v>
                </c:pt>
                <c:pt idx="35">
                  <c:v>0.75250564109643192</c:v>
                </c:pt>
                <c:pt idx="36">
                  <c:v>0.67725507698678877</c:v>
                </c:pt>
                <c:pt idx="37">
                  <c:v>0.33862753849339439</c:v>
                </c:pt>
                <c:pt idx="38">
                  <c:v>0.22575169232892958</c:v>
                </c:pt>
                <c:pt idx="39">
                  <c:v>0.16931376924669719</c:v>
                </c:pt>
                <c:pt idx="40">
                  <c:v>0.13545101539735774</c:v>
                </c:pt>
                <c:pt idx="41">
                  <c:v>0.11287584616446479</c:v>
                </c:pt>
                <c:pt idx="42">
                  <c:v>9.6750725283826958E-2</c:v>
                </c:pt>
                <c:pt idx="43">
                  <c:v>8.4656884623348597E-2</c:v>
                </c:pt>
                <c:pt idx="44">
                  <c:v>7.5250564109643189E-2</c:v>
                </c:pt>
                <c:pt idx="45">
                  <c:v>6.7725507698678869E-2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66944"/>
        <c:axId val="126865408"/>
      </c:scatterChart>
      <c:valAx>
        <c:axId val="126866944"/>
        <c:scaling>
          <c:logBase val="10"/>
          <c:orientation val="minMax"/>
          <c:max val="10000000"/>
          <c:min val="100"/>
        </c:scaling>
        <c:delete val="0"/>
        <c:axPos val="b"/>
        <c:majorGridlines/>
        <c:minorGridlines/>
        <c:numFmt formatCode="#,##0" sourceLinked="1"/>
        <c:majorTickMark val="out"/>
        <c:minorTickMark val="none"/>
        <c:tickLblPos val="nextTo"/>
        <c:crossAx val="126865408"/>
        <c:crosses val="autoZero"/>
        <c:crossBetween val="midCat"/>
      </c:valAx>
      <c:valAx>
        <c:axId val="126865408"/>
        <c:scaling>
          <c:orientation val="minMax"/>
        </c:scaling>
        <c:delete val="0"/>
        <c:axPos val="l"/>
        <c:majorGridlines/>
        <c:numFmt formatCode="##0.0E+0" sourceLinked="1"/>
        <c:majorTickMark val="out"/>
        <c:minorTickMark val="none"/>
        <c:tickLblPos val="nextTo"/>
        <c:crossAx val="126866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360271</xdr:colOff>
      <xdr:row>0</xdr:row>
      <xdr:rowOff>122984</xdr:rowOff>
    </xdr:from>
    <xdr:to>
      <xdr:col>14</xdr:col>
      <xdr:colOff>1</xdr:colOff>
      <xdr:row>11</xdr:row>
      <xdr:rowOff>89647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336176</xdr:colOff>
      <xdr:row>17</xdr:row>
      <xdr:rowOff>113179</xdr:rowOff>
    </xdr:from>
    <xdr:to>
      <xdr:col>13</xdr:col>
      <xdr:colOff>582706</xdr:colOff>
      <xdr:row>28</xdr:row>
      <xdr:rowOff>100853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-1</xdr:colOff>
      <xdr:row>16</xdr:row>
      <xdr:rowOff>146797</xdr:rowOff>
    </xdr:from>
    <xdr:to>
      <xdr:col>21</xdr:col>
      <xdr:colOff>145677</xdr:colOff>
      <xdr:row>29</xdr:row>
      <xdr:rowOff>100853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190500</xdr:colOff>
      <xdr:row>0</xdr:row>
      <xdr:rowOff>180975</xdr:rowOff>
    </xdr:from>
    <xdr:to>
      <xdr:col>15</xdr:col>
      <xdr:colOff>314325</xdr:colOff>
      <xdr:row>14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80975"/>
          <a:ext cx="2562225" cy="249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581025</xdr:colOff>
      <xdr:row>1</xdr:row>
      <xdr:rowOff>76200</xdr:rowOff>
    </xdr:from>
    <xdr:to>
      <xdr:col>21</xdr:col>
      <xdr:colOff>533400</xdr:colOff>
      <xdr:row>13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5025" y="266700"/>
          <a:ext cx="3609975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257175</xdr:colOff>
      <xdr:row>11</xdr:row>
      <xdr:rowOff>104775</xdr:rowOff>
    </xdr:from>
    <xdr:to>
      <xdr:col>21</xdr:col>
      <xdr:colOff>275385</xdr:colOff>
      <xdr:row>35</xdr:row>
      <xdr:rowOff>75632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53175" y="2200275"/>
          <a:ext cx="6723810" cy="45428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109537</xdr:rowOff>
    </xdr:from>
    <xdr:to>
      <xdr:col>13</xdr:col>
      <xdr:colOff>400050</xdr:colOff>
      <xdr:row>15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opLeftCell="B1" zoomScaleNormal="100" workbookViewId="0">
      <selection activeCell="T13" sqref="T13"/>
    </sheetView>
  </sheetViews>
  <sheetFormatPr defaultRowHeight="15" x14ac:dyDescent="0.25"/>
  <cols>
    <col min="1" max="1" width="23.5703125" bestFit="1" customWidth="1"/>
  </cols>
  <sheetData>
    <row r="1" spans="1:18" x14ac:dyDescent="0.25">
      <c r="A1" s="1" t="s">
        <v>2</v>
      </c>
      <c r="B1">
        <f>8.85*10^-12</f>
        <v>8.8499999999999988E-12</v>
      </c>
      <c r="C1" t="s">
        <v>1</v>
      </c>
      <c r="F1" t="s">
        <v>12</v>
      </c>
      <c r="G1" t="s">
        <v>13</v>
      </c>
    </row>
    <row r="2" spans="1:18" x14ac:dyDescent="0.25">
      <c r="A2" s="1" t="s">
        <v>3</v>
      </c>
      <c r="B2">
        <v>1</v>
      </c>
      <c r="C2" t="s">
        <v>4</v>
      </c>
      <c r="F2">
        <v>1</v>
      </c>
      <c r="G2" s="2">
        <f>$B$1*F2*$B$3/$B$4</f>
        <v>8.8499999999999994E-10</v>
      </c>
      <c r="Q2" t="s">
        <v>15</v>
      </c>
      <c r="R2" t="s">
        <v>13</v>
      </c>
    </row>
    <row r="3" spans="1:18" x14ac:dyDescent="0.25">
      <c r="A3" s="1" t="s">
        <v>7</v>
      </c>
      <c r="B3">
        <f>B6/C13</f>
        <v>0.1</v>
      </c>
      <c r="C3" t="s">
        <v>10</v>
      </c>
      <c r="F3">
        <v>2</v>
      </c>
      <c r="G3" s="2">
        <f t="shared" ref="G3:G11" si="0">$B$1*F3*$B$3/$B$4</f>
        <v>1.7699999999999999E-9</v>
      </c>
      <c r="P3">
        <v>0</v>
      </c>
      <c r="Q3">
        <f>B4</f>
        <v>1E-3</v>
      </c>
      <c r="R3" s="2">
        <f>$B$1*$B$2*$B$3/Q3</f>
        <v>8.8499999999999994E-10</v>
      </c>
    </row>
    <row r="4" spans="1:18" x14ac:dyDescent="0.25">
      <c r="A4" s="1" t="s">
        <v>6</v>
      </c>
      <c r="B4">
        <f>B7/1000</f>
        <v>1E-3</v>
      </c>
      <c r="C4" t="s">
        <v>9</v>
      </c>
      <c r="F4">
        <v>3</v>
      </c>
      <c r="G4" s="2">
        <f t="shared" si="0"/>
        <v>2.6549999999999996E-9</v>
      </c>
      <c r="P4" s="3">
        <f>G19</f>
        <v>0.1</v>
      </c>
      <c r="Q4">
        <f>$Q$3+($Q$3*P4)</f>
        <v>1.1000000000000001E-3</v>
      </c>
      <c r="R4" s="2">
        <f t="shared" ref="R4:R13" si="1">$B$1*$B$2*$B$3/Q4</f>
        <v>8.0454545454545443E-10</v>
      </c>
    </row>
    <row r="5" spans="1:18" x14ac:dyDescent="0.25">
      <c r="F5">
        <v>4</v>
      </c>
      <c r="G5" s="2">
        <f t="shared" si="0"/>
        <v>3.5399999999999998E-9</v>
      </c>
      <c r="P5" s="3">
        <f>P4+$G$19</f>
        <v>0.2</v>
      </c>
      <c r="Q5">
        <f>$Q$3+($Q$3*P5)</f>
        <v>1.2000000000000001E-3</v>
      </c>
      <c r="R5" s="2">
        <f t="shared" si="1"/>
        <v>7.3749999999999988E-10</v>
      </c>
    </row>
    <row r="6" spans="1:18" x14ac:dyDescent="0.25">
      <c r="A6" s="1" t="s">
        <v>7</v>
      </c>
      <c r="B6">
        <v>100000</v>
      </c>
      <c r="C6" t="s">
        <v>11</v>
      </c>
      <c r="F6">
        <v>5</v>
      </c>
      <c r="G6" s="2">
        <f t="shared" si="0"/>
        <v>4.4249999999999999E-9</v>
      </c>
      <c r="P6" s="3">
        <f>P5+$G$19</f>
        <v>0.30000000000000004</v>
      </c>
      <c r="Q6">
        <f>$Q$3+($Q$3*P6)</f>
        <v>1.2999999999999999E-3</v>
      </c>
      <c r="R6" s="2">
        <f t="shared" si="1"/>
        <v>6.8076923076923082E-10</v>
      </c>
    </row>
    <row r="7" spans="1:18" x14ac:dyDescent="0.25">
      <c r="A7" s="1" t="s">
        <v>6</v>
      </c>
      <c r="B7">
        <v>1</v>
      </c>
      <c r="C7" t="s">
        <v>11</v>
      </c>
      <c r="F7">
        <v>6</v>
      </c>
      <c r="G7" s="2">
        <f t="shared" si="0"/>
        <v>5.3099999999999992E-9</v>
      </c>
      <c r="P7" s="3">
        <f>P6+$G$19</f>
        <v>0.4</v>
      </c>
      <c r="Q7">
        <f>$Q$3+($Q$3*P7)</f>
        <v>1.4E-3</v>
      </c>
      <c r="R7" s="2">
        <f t="shared" si="1"/>
        <v>6.3214285714285713E-10</v>
      </c>
    </row>
    <row r="8" spans="1:18" x14ac:dyDescent="0.25">
      <c r="A8" s="1"/>
      <c r="F8">
        <v>7</v>
      </c>
      <c r="G8" s="2">
        <f t="shared" si="0"/>
        <v>6.1949999999999994E-9</v>
      </c>
      <c r="P8" s="3">
        <f>P7+$G$19</f>
        <v>0.5</v>
      </c>
      <c r="Q8">
        <f>$Q$3+($Q$3*P8)</f>
        <v>1.5E-3</v>
      </c>
      <c r="R8" s="2">
        <f t="shared" si="1"/>
        <v>5.8999999999999993E-10</v>
      </c>
    </row>
    <row r="9" spans="1:18" x14ac:dyDescent="0.25">
      <c r="A9" s="1" t="s">
        <v>0</v>
      </c>
      <c r="B9" s="2">
        <f>B1*B2*B3/B4</f>
        <v>8.8499999999999994E-10</v>
      </c>
      <c r="F9">
        <v>8</v>
      </c>
      <c r="G9" s="2">
        <f t="shared" si="0"/>
        <v>7.0799999999999995E-9</v>
      </c>
      <c r="P9" s="3">
        <f>P8+$G$19</f>
        <v>0.6</v>
      </c>
      <c r="Q9">
        <f>$Q$3+($Q$3*P9)</f>
        <v>1.5999999999999999E-3</v>
      </c>
      <c r="R9" s="2">
        <f t="shared" si="1"/>
        <v>5.5312499999999999E-10</v>
      </c>
    </row>
    <row r="10" spans="1:18" x14ac:dyDescent="0.25">
      <c r="F10">
        <v>9</v>
      </c>
      <c r="G10" s="2">
        <f t="shared" si="0"/>
        <v>7.9650000000000005E-9</v>
      </c>
      <c r="P10" s="3">
        <f>P9+$G$19</f>
        <v>0.7</v>
      </c>
      <c r="Q10">
        <f>$Q$3+($Q$3*P10)</f>
        <v>1.7000000000000001E-3</v>
      </c>
      <c r="R10" s="2">
        <f t="shared" si="1"/>
        <v>5.2058823529411756E-10</v>
      </c>
    </row>
    <row r="11" spans="1:18" x14ac:dyDescent="0.25">
      <c r="F11">
        <v>10</v>
      </c>
      <c r="G11" s="2">
        <f t="shared" si="0"/>
        <v>8.8499999999999998E-9</v>
      </c>
      <c r="P11" s="3">
        <f>P10+$G$19</f>
        <v>0.79999999999999993</v>
      </c>
      <c r="Q11">
        <f>$Q$3+($Q$3*P11)</f>
        <v>1.8E-3</v>
      </c>
      <c r="R11" s="2">
        <f t="shared" si="1"/>
        <v>4.9166666666666662E-10</v>
      </c>
    </row>
    <row r="12" spans="1:18" x14ac:dyDescent="0.25">
      <c r="A12">
        <v>1</v>
      </c>
      <c r="B12" t="s">
        <v>10</v>
      </c>
      <c r="C12">
        <v>1000</v>
      </c>
      <c r="D12" t="s">
        <v>8</v>
      </c>
      <c r="P12" s="3">
        <f>P11+$G$19</f>
        <v>0.89999999999999991</v>
      </c>
      <c r="Q12">
        <f>$Q$3+($Q$3*P12)</f>
        <v>1.9E-3</v>
      </c>
      <c r="R12" s="2">
        <f t="shared" si="1"/>
        <v>4.6578947368421046E-10</v>
      </c>
    </row>
    <row r="13" spans="1:18" x14ac:dyDescent="0.25">
      <c r="A13">
        <v>1</v>
      </c>
      <c r="B13" t="s">
        <v>9</v>
      </c>
      <c r="C13">
        <f>C12^2</f>
        <v>1000000</v>
      </c>
      <c r="D13" t="s">
        <v>11</v>
      </c>
      <c r="P13" s="3">
        <f>P12+$G$19</f>
        <v>0.99999999999999989</v>
      </c>
      <c r="Q13">
        <f>$Q$3+($Q$3*P13)</f>
        <v>2E-3</v>
      </c>
      <c r="R13" s="2">
        <f t="shared" si="1"/>
        <v>4.4249999999999997E-10</v>
      </c>
    </row>
    <row r="19" spans="5:7" x14ac:dyDescent="0.25">
      <c r="F19" t="s">
        <v>14</v>
      </c>
      <c r="G19" s="3">
        <v>0.1</v>
      </c>
    </row>
    <row r="20" spans="5:7" x14ac:dyDescent="0.25">
      <c r="F20" t="s">
        <v>5</v>
      </c>
      <c r="G20" t="s">
        <v>13</v>
      </c>
    </row>
    <row r="21" spans="5:7" x14ac:dyDescent="0.25">
      <c r="E21">
        <v>0</v>
      </c>
      <c r="F21">
        <f>B3</f>
        <v>0.1</v>
      </c>
      <c r="G21" s="2">
        <f>$B$1*$B$2*F21/$B$4</f>
        <v>8.8499999999999994E-10</v>
      </c>
    </row>
    <row r="22" spans="5:7" x14ac:dyDescent="0.25">
      <c r="E22" s="3">
        <f>G19</f>
        <v>0.1</v>
      </c>
      <c r="F22">
        <f>$F$21+($F$21*E22)</f>
        <v>0.11000000000000001</v>
      </c>
      <c r="G22" s="2">
        <f t="shared" ref="G22:G31" si="2">$B$1*$B$2*F22/$B$4</f>
        <v>9.735E-10</v>
      </c>
    </row>
    <row r="23" spans="5:7" x14ac:dyDescent="0.25">
      <c r="E23" s="3">
        <f>E22+$G$19</f>
        <v>0.2</v>
      </c>
      <c r="F23">
        <f>$F$21+($F$21*E23)</f>
        <v>0.12000000000000001</v>
      </c>
      <c r="G23" s="2">
        <f t="shared" si="2"/>
        <v>1.0619999999999998E-9</v>
      </c>
    </row>
    <row r="24" spans="5:7" x14ac:dyDescent="0.25">
      <c r="E24" s="3">
        <f>E23+$G$19</f>
        <v>0.30000000000000004</v>
      </c>
      <c r="F24">
        <f>$F$21+($F$21*E24)</f>
        <v>0.13</v>
      </c>
      <c r="G24" s="2">
        <f t="shared" si="2"/>
        <v>1.1504999999999997E-9</v>
      </c>
    </row>
    <row r="25" spans="5:7" x14ac:dyDescent="0.25">
      <c r="E25" s="3">
        <f>E24+$G$19</f>
        <v>0.4</v>
      </c>
      <c r="F25">
        <f>$F$21+($F$21*E25)</f>
        <v>0.14000000000000001</v>
      </c>
      <c r="G25" s="2">
        <f t="shared" si="2"/>
        <v>1.2389999999999998E-9</v>
      </c>
    </row>
    <row r="26" spans="5:7" x14ac:dyDescent="0.25">
      <c r="E26" s="3">
        <f>E25+$G$19</f>
        <v>0.5</v>
      </c>
      <c r="F26">
        <f>$F$21+($F$21*E26)</f>
        <v>0.15000000000000002</v>
      </c>
      <c r="G26" s="2">
        <f t="shared" si="2"/>
        <v>1.3275E-9</v>
      </c>
    </row>
    <row r="27" spans="5:7" x14ac:dyDescent="0.25">
      <c r="E27" s="3">
        <f>E26+$G$19</f>
        <v>0.6</v>
      </c>
      <c r="F27">
        <f>$F$21+($F$21*E27)</f>
        <v>0.16</v>
      </c>
      <c r="G27" s="2">
        <f t="shared" si="2"/>
        <v>1.4159999999999999E-9</v>
      </c>
    </row>
    <row r="28" spans="5:7" x14ac:dyDescent="0.25">
      <c r="E28" s="3">
        <f>E27+$G$19</f>
        <v>0.7</v>
      </c>
      <c r="F28">
        <f>$F$21+($F$21*E28)</f>
        <v>0.16999999999999998</v>
      </c>
      <c r="G28" s="2">
        <f t="shared" si="2"/>
        <v>1.5044999999999997E-9</v>
      </c>
    </row>
    <row r="29" spans="5:7" x14ac:dyDescent="0.25">
      <c r="E29" s="3">
        <f>E28+$G$19</f>
        <v>0.79999999999999993</v>
      </c>
      <c r="F29">
        <f>$F$21+($F$21*E29)</f>
        <v>0.18</v>
      </c>
      <c r="G29" s="2">
        <f t="shared" si="2"/>
        <v>1.5929999999999998E-9</v>
      </c>
    </row>
    <row r="30" spans="5:7" x14ac:dyDescent="0.25">
      <c r="E30" s="3">
        <f>E29+$G$19</f>
        <v>0.89999999999999991</v>
      </c>
      <c r="F30">
        <f>$F$21+($F$21*E30)</f>
        <v>0.19</v>
      </c>
      <c r="G30" s="2">
        <f t="shared" si="2"/>
        <v>1.6814999999999998E-9</v>
      </c>
    </row>
    <row r="31" spans="5:7" x14ac:dyDescent="0.25">
      <c r="E31" s="3">
        <f>E30+$G$19</f>
        <v>0.99999999999999989</v>
      </c>
      <c r="F31">
        <f>$F$21+($F$21*E31)</f>
        <v>0.2</v>
      </c>
      <c r="G31" s="2">
        <f t="shared" si="2"/>
        <v>1.7699999999999999E-9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4" sqref="H4"/>
    </sheetView>
  </sheetViews>
  <sheetFormatPr defaultRowHeight="15" x14ac:dyDescent="0.25"/>
  <sheetData>
    <row r="1" spans="1:8" x14ac:dyDescent="0.25">
      <c r="A1" t="s">
        <v>20</v>
      </c>
    </row>
    <row r="2" spans="1:8" x14ac:dyDescent="0.25">
      <c r="A2" t="s">
        <v>19</v>
      </c>
      <c r="B2" s="2">
        <v>4.7E-7</v>
      </c>
    </row>
    <row r="3" spans="1:8" x14ac:dyDescent="0.25">
      <c r="A3" t="s">
        <v>18</v>
      </c>
      <c r="B3" s="2">
        <v>2.2000000000000001E-7</v>
      </c>
    </row>
    <row r="4" spans="1:8" x14ac:dyDescent="0.25">
      <c r="A4" t="s">
        <v>17</v>
      </c>
      <c r="B4" s="2">
        <v>9.9999999999999995E-8</v>
      </c>
      <c r="G4" t="s">
        <v>25</v>
      </c>
      <c r="H4" s="2">
        <f>1/(2*PI()*H5*B5)</f>
        <v>2653.6085289209632</v>
      </c>
    </row>
    <row r="5" spans="1:8" x14ac:dyDescent="0.25">
      <c r="A5" t="s">
        <v>16</v>
      </c>
      <c r="B5" s="2">
        <f>1/((1/B3)+(1/B2)+(1/B4))</f>
        <v>5.9976798143851503E-8</v>
      </c>
      <c r="G5" t="s">
        <v>23</v>
      </c>
      <c r="H5">
        <v>1000</v>
      </c>
    </row>
    <row r="6" spans="1:8" x14ac:dyDescent="0.25">
      <c r="G6" t="s">
        <v>0</v>
      </c>
      <c r="H6" s="2">
        <f>1/(2*PI()*H5*H4)</f>
        <v>5.9976798143851503E-8</v>
      </c>
    </row>
    <row r="7" spans="1:8" x14ac:dyDescent="0.25">
      <c r="A7" t="s">
        <v>21</v>
      </c>
    </row>
    <row r="8" spans="1:8" x14ac:dyDescent="0.25">
      <c r="A8" t="s">
        <v>19</v>
      </c>
      <c r="B8" s="2">
        <v>4.7E-7</v>
      </c>
    </row>
    <row r="9" spans="1:8" x14ac:dyDescent="0.25">
      <c r="A9" t="s">
        <v>18</v>
      </c>
      <c r="B9" s="2">
        <v>4.7E-7</v>
      </c>
    </row>
    <row r="10" spans="1:8" x14ac:dyDescent="0.25">
      <c r="A10" t="s">
        <v>16</v>
      </c>
      <c r="B10" s="2">
        <f>B8/2</f>
        <v>2.35E-7</v>
      </c>
    </row>
    <row r="12" spans="1:8" x14ac:dyDescent="0.25">
      <c r="A12" t="s">
        <v>22</v>
      </c>
    </row>
    <row r="13" spans="1:8" x14ac:dyDescent="0.25">
      <c r="A13" t="s">
        <v>19</v>
      </c>
      <c r="B13" s="2">
        <v>4.7E-7</v>
      </c>
    </row>
    <row r="14" spans="1:8" x14ac:dyDescent="0.25">
      <c r="A14" t="s">
        <v>18</v>
      </c>
      <c r="B14" s="2">
        <v>4.7E-7</v>
      </c>
    </row>
    <row r="15" spans="1:8" x14ac:dyDescent="0.25">
      <c r="A15" t="s">
        <v>16</v>
      </c>
      <c r="B15" s="2">
        <f>B13*B14/(B13+B14)</f>
        <v>2.35E-7</v>
      </c>
    </row>
    <row r="17" spans="1:2" x14ac:dyDescent="0.25">
      <c r="A17" t="s">
        <v>20</v>
      </c>
    </row>
    <row r="18" spans="1:2" x14ac:dyDescent="0.25">
      <c r="A18" t="s">
        <v>19</v>
      </c>
      <c r="B18" s="2">
        <v>4.7E-7</v>
      </c>
    </row>
    <row r="19" spans="1:2" x14ac:dyDescent="0.25">
      <c r="A19" t="s">
        <v>18</v>
      </c>
      <c r="B19" s="2">
        <v>4.7E-7</v>
      </c>
    </row>
    <row r="20" spans="1:2" x14ac:dyDescent="0.25">
      <c r="A20" t="s">
        <v>16</v>
      </c>
      <c r="B20" s="2">
        <f>1/((1/B19)+(1/B18))</f>
        <v>2.35E-7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O14" sqref="O14"/>
    </sheetView>
  </sheetViews>
  <sheetFormatPr defaultRowHeight="15" x14ac:dyDescent="0.25"/>
  <cols>
    <col min="1" max="1" width="10.140625" bestFit="1" customWidth="1"/>
  </cols>
  <sheetData>
    <row r="1" spans="1:4" x14ac:dyDescent="0.25">
      <c r="A1" t="s">
        <v>0</v>
      </c>
      <c r="B1" s="2">
        <v>4.7E-7</v>
      </c>
      <c r="C1" s="2">
        <f>2*B1</f>
        <v>9.4E-7</v>
      </c>
      <c r="D1" s="2">
        <f>B1/2</f>
        <v>2.35E-7</v>
      </c>
    </row>
    <row r="2" spans="1:4" x14ac:dyDescent="0.25">
      <c r="A2" t="s">
        <v>23</v>
      </c>
      <c r="B2" t="s">
        <v>24</v>
      </c>
    </row>
    <row r="3" spans="1:4" x14ac:dyDescent="0.25">
      <c r="A3" s="4">
        <v>100</v>
      </c>
      <c r="B3" s="2">
        <f>1/(2*PI()*A3*$B$1)</f>
        <v>3386.2753849339438</v>
      </c>
      <c r="C3" s="2">
        <f>1/(2*PI()*A3*$C$1)</f>
        <v>1693.1376924669719</v>
      </c>
      <c r="D3" s="2">
        <f>1/(2*PI()*A3*$D$1)</f>
        <v>6772.5507698678875</v>
      </c>
    </row>
    <row r="4" spans="1:4" x14ac:dyDescent="0.25">
      <c r="A4" s="4">
        <f>A3+100</f>
        <v>200</v>
      </c>
      <c r="B4" s="2">
        <f t="shared" ref="B4:B48" si="0">1/(2*PI()*A4*$B$1)</f>
        <v>1693.1376924669719</v>
      </c>
      <c r="C4" s="2">
        <f t="shared" ref="C4:C48" si="1">1/(2*PI()*A4*$C$1)</f>
        <v>846.56884623348594</v>
      </c>
      <c r="D4" s="2">
        <f t="shared" ref="D4:D48" si="2">1/(2*PI()*A4*$D$1)</f>
        <v>3386.2753849339438</v>
      </c>
    </row>
    <row r="5" spans="1:4" x14ac:dyDescent="0.25">
      <c r="A5" s="4">
        <f t="shared" ref="A5:A12" si="3">A4+100</f>
        <v>300</v>
      </c>
      <c r="B5" s="2">
        <f t="shared" si="0"/>
        <v>1128.7584616446479</v>
      </c>
      <c r="C5" s="2">
        <f t="shared" si="1"/>
        <v>564.37923082232396</v>
      </c>
      <c r="D5" s="2">
        <f t="shared" si="2"/>
        <v>2257.5169232892958</v>
      </c>
    </row>
    <row r="6" spans="1:4" x14ac:dyDescent="0.25">
      <c r="A6" s="4">
        <f t="shared" si="3"/>
        <v>400</v>
      </c>
      <c r="B6" s="2">
        <f t="shared" si="0"/>
        <v>846.56884623348594</v>
      </c>
      <c r="C6" s="2">
        <f t="shared" si="1"/>
        <v>423.28442311674297</v>
      </c>
      <c r="D6" s="2">
        <f t="shared" si="2"/>
        <v>1693.1376924669719</v>
      </c>
    </row>
    <row r="7" spans="1:4" x14ac:dyDescent="0.25">
      <c r="A7" s="4">
        <f t="shared" si="3"/>
        <v>500</v>
      </c>
      <c r="B7" s="2">
        <f t="shared" si="0"/>
        <v>677.25507698678871</v>
      </c>
      <c r="C7" s="2">
        <f t="shared" si="1"/>
        <v>338.62753849339435</v>
      </c>
      <c r="D7" s="2">
        <f t="shared" si="2"/>
        <v>1354.5101539735774</v>
      </c>
    </row>
    <row r="8" spans="1:4" x14ac:dyDescent="0.25">
      <c r="A8" s="4">
        <f t="shared" si="3"/>
        <v>600</v>
      </c>
      <c r="B8" s="2">
        <f t="shared" si="0"/>
        <v>564.37923082232396</v>
      </c>
      <c r="C8" s="2">
        <f t="shared" si="1"/>
        <v>282.18961541116198</v>
      </c>
      <c r="D8" s="2">
        <f t="shared" si="2"/>
        <v>1128.7584616446479</v>
      </c>
    </row>
    <row r="9" spans="1:4" x14ac:dyDescent="0.25">
      <c r="A9" s="4">
        <f t="shared" si="3"/>
        <v>700</v>
      </c>
      <c r="B9" s="2">
        <f t="shared" si="0"/>
        <v>483.75362641913483</v>
      </c>
      <c r="C9" s="2">
        <f t="shared" si="1"/>
        <v>241.87681320956742</v>
      </c>
      <c r="D9" s="2">
        <f t="shared" si="2"/>
        <v>967.50725283826966</v>
      </c>
    </row>
    <row r="10" spans="1:4" x14ac:dyDescent="0.25">
      <c r="A10" s="4">
        <f t="shared" si="3"/>
        <v>800</v>
      </c>
      <c r="B10" s="2">
        <f t="shared" si="0"/>
        <v>423.28442311674297</v>
      </c>
      <c r="C10" s="2">
        <f t="shared" si="1"/>
        <v>211.64221155837149</v>
      </c>
      <c r="D10" s="2">
        <f t="shared" si="2"/>
        <v>846.56884623348594</v>
      </c>
    </row>
    <row r="11" spans="1:4" x14ac:dyDescent="0.25">
      <c r="A11" s="4">
        <f>A10+100</f>
        <v>900</v>
      </c>
      <c r="B11" s="2">
        <f t="shared" si="0"/>
        <v>376.25282054821594</v>
      </c>
      <c r="C11" s="2">
        <f t="shared" si="1"/>
        <v>188.12641027410797</v>
      </c>
      <c r="D11" s="2">
        <f t="shared" si="2"/>
        <v>752.50564109643187</v>
      </c>
    </row>
    <row r="12" spans="1:4" x14ac:dyDescent="0.25">
      <c r="A12" s="4">
        <f t="shared" si="3"/>
        <v>1000</v>
      </c>
      <c r="B12" s="2">
        <f t="shared" si="0"/>
        <v>338.62753849339435</v>
      </c>
      <c r="C12" s="2">
        <f t="shared" si="1"/>
        <v>169.31376924669718</v>
      </c>
      <c r="D12" s="2">
        <f t="shared" si="2"/>
        <v>677.25507698678871</v>
      </c>
    </row>
    <row r="13" spans="1:4" x14ac:dyDescent="0.25">
      <c r="A13" s="4">
        <f>A12+1000</f>
        <v>2000</v>
      </c>
      <c r="B13" s="2">
        <f t="shared" si="0"/>
        <v>169.31376924669718</v>
      </c>
      <c r="C13" s="2">
        <f t="shared" si="1"/>
        <v>84.656884623348589</v>
      </c>
      <c r="D13" s="2">
        <f t="shared" si="2"/>
        <v>338.62753849339435</v>
      </c>
    </row>
    <row r="14" spans="1:4" x14ac:dyDescent="0.25">
      <c r="A14" s="4">
        <f t="shared" ref="A14:A22" si="4">A13+1000</f>
        <v>3000</v>
      </c>
      <c r="B14" s="2">
        <f t="shared" si="0"/>
        <v>112.87584616446479</v>
      </c>
      <c r="C14" s="2">
        <f t="shared" si="1"/>
        <v>56.437923082232395</v>
      </c>
      <c r="D14" s="2">
        <f t="shared" si="2"/>
        <v>225.75169232892958</v>
      </c>
    </row>
    <row r="15" spans="1:4" x14ac:dyDescent="0.25">
      <c r="A15" s="4">
        <f t="shared" si="4"/>
        <v>4000</v>
      </c>
      <c r="B15" s="2">
        <f t="shared" si="0"/>
        <v>84.656884623348589</v>
      </c>
      <c r="C15" s="2">
        <f t="shared" si="1"/>
        <v>42.328442311674294</v>
      </c>
      <c r="D15" s="2">
        <f t="shared" si="2"/>
        <v>169.31376924669718</v>
      </c>
    </row>
    <row r="16" spans="1:4" x14ac:dyDescent="0.25">
      <c r="A16" s="4">
        <f t="shared" si="4"/>
        <v>5000</v>
      </c>
      <c r="B16" s="2">
        <f t="shared" si="0"/>
        <v>67.725507698678868</v>
      </c>
      <c r="C16" s="2">
        <f t="shared" si="1"/>
        <v>33.862753849339434</v>
      </c>
      <c r="D16" s="2">
        <f t="shared" si="2"/>
        <v>135.45101539735774</v>
      </c>
    </row>
    <row r="17" spans="1:4" x14ac:dyDescent="0.25">
      <c r="A17" s="4">
        <f t="shared" si="4"/>
        <v>6000</v>
      </c>
      <c r="B17" s="2">
        <f t="shared" si="0"/>
        <v>56.437923082232395</v>
      </c>
      <c r="C17" s="2">
        <f t="shared" si="1"/>
        <v>28.218961541116197</v>
      </c>
      <c r="D17" s="2">
        <f t="shared" si="2"/>
        <v>112.87584616446479</v>
      </c>
    </row>
    <row r="18" spans="1:4" x14ac:dyDescent="0.25">
      <c r="A18" s="4">
        <f t="shared" si="4"/>
        <v>7000</v>
      </c>
      <c r="B18" s="2">
        <f t="shared" si="0"/>
        <v>48.375362641913483</v>
      </c>
      <c r="C18" s="2">
        <f t="shared" si="1"/>
        <v>24.187681320956742</v>
      </c>
      <c r="D18" s="2">
        <f t="shared" si="2"/>
        <v>96.750725283826966</v>
      </c>
    </row>
    <row r="19" spans="1:4" x14ac:dyDescent="0.25">
      <c r="A19" s="4">
        <f t="shared" si="4"/>
        <v>8000</v>
      </c>
      <c r="B19" s="2">
        <f t="shared" si="0"/>
        <v>42.328442311674294</v>
      </c>
      <c r="C19" s="2">
        <f t="shared" si="1"/>
        <v>21.164221155837147</v>
      </c>
      <c r="D19" s="2">
        <f t="shared" si="2"/>
        <v>84.656884623348589</v>
      </c>
    </row>
    <row r="20" spans="1:4" x14ac:dyDescent="0.25">
      <c r="A20" s="4">
        <f t="shared" si="4"/>
        <v>9000</v>
      </c>
      <c r="B20" s="2">
        <f t="shared" si="0"/>
        <v>37.625282054821596</v>
      </c>
      <c r="C20" s="2">
        <f t="shared" si="1"/>
        <v>18.812641027410798</v>
      </c>
      <c r="D20" s="2">
        <f t="shared" si="2"/>
        <v>75.250564109643193</v>
      </c>
    </row>
    <row r="21" spans="1:4" x14ac:dyDescent="0.25">
      <c r="A21" s="4">
        <f t="shared" si="4"/>
        <v>10000</v>
      </c>
      <c r="B21" s="2">
        <f t="shared" si="0"/>
        <v>33.862753849339434</v>
      </c>
      <c r="C21" s="2">
        <f t="shared" si="1"/>
        <v>16.931376924669717</v>
      </c>
      <c r="D21" s="2">
        <f t="shared" si="2"/>
        <v>67.725507698678868</v>
      </c>
    </row>
    <row r="22" spans="1:4" x14ac:dyDescent="0.25">
      <c r="A22" s="4">
        <f>A21+10000</f>
        <v>20000</v>
      </c>
      <c r="B22" s="2">
        <f t="shared" si="0"/>
        <v>16.931376924669717</v>
      </c>
      <c r="C22" s="2">
        <f t="shared" si="1"/>
        <v>8.4656884623348585</v>
      </c>
      <c r="D22" s="2">
        <f t="shared" si="2"/>
        <v>33.862753849339434</v>
      </c>
    </row>
    <row r="23" spans="1:4" x14ac:dyDescent="0.25">
      <c r="A23" s="4">
        <f>A22+10000</f>
        <v>30000</v>
      </c>
      <c r="B23" s="2">
        <f t="shared" si="0"/>
        <v>11.287584616446479</v>
      </c>
      <c r="C23" s="2">
        <f t="shared" si="1"/>
        <v>5.6437923082232393</v>
      </c>
      <c r="D23" s="2">
        <f t="shared" si="2"/>
        <v>22.575169232892957</v>
      </c>
    </row>
    <row r="24" spans="1:4" x14ac:dyDescent="0.25">
      <c r="A24" s="4">
        <f t="shared" ref="A24:A32" si="5">A23+10000</f>
        <v>40000</v>
      </c>
      <c r="B24" s="2">
        <f t="shared" si="0"/>
        <v>8.4656884623348585</v>
      </c>
      <c r="C24" s="2">
        <f t="shared" si="1"/>
        <v>4.2328442311674292</v>
      </c>
      <c r="D24" s="2">
        <f t="shared" si="2"/>
        <v>16.931376924669717</v>
      </c>
    </row>
    <row r="25" spans="1:4" x14ac:dyDescent="0.25">
      <c r="A25" s="4">
        <f t="shared" si="5"/>
        <v>50000</v>
      </c>
      <c r="B25" s="2">
        <f t="shared" si="0"/>
        <v>6.7725507698678866</v>
      </c>
      <c r="C25" s="2">
        <f t="shared" si="1"/>
        <v>3.3862753849339433</v>
      </c>
      <c r="D25" s="2">
        <f t="shared" si="2"/>
        <v>13.545101539735773</v>
      </c>
    </row>
    <row r="26" spans="1:4" x14ac:dyDescent="0.25">
      <c r="A26" s="4">
        <f t="shared" si="5"/>
        <v>60000</v>
      </c>
      <c r="B26" s="2">
        <f t="shared" si="0"/>
        <v>5.6437923082232393</v>
      </c>
      <c r="C26" s="2">
        <f t="shared" si="1"/>
        <v>2.8218961541116196</v>
      </c>
      <c r="D26" s="2">
        <f t="shared" si="2"/>
        <v>11.287584616446479</v>
      </c>
    </row>
    <row r="27" spans="1:4" x14ac:dyDescent="0.25">
      <c r="A27" s="4">
        <f t="shared" si="5"/>
        <v>70000</v>
      </c>
      <c r="B27" s="2">
        <f t="shared" si="0"/>
        <v>4.837536264191348</v>
      </c>
      <c r="C27" s="2">
        <f t="shared" si="1"/>
        <v>2.418768132095674</v>
      </c>
      <c r="D27" s="2">
        <f t="shared" si="2"/>
        <v>9.6750725283826959</v>
      </c>
    </row>
    <row r="28" spans="1:4" x14ac:dyDescent="0.25">
      <c r="A28" s="4">
        <f t="shared" si="5"/>
        <v>80000</v>
      </c>
      <c r="B28" s="2">
        <f t="shared" si="0"/>
        <v>4.2328442311674292</v>
      </c>
      <c r="C28" s="2">
        <f t="shared" si="1"/>
        <v>2.1164221155837146</v>
      </c>
      <c r="D28" s="2">
        <f t="shared" si="2"/>
        <v>8.4656884623348585</v>
      </c>
    </row>
    <row r="29" spans="1:4" x14ac:dyDescent="0.25">
      <c r="A29" s="4">
        <f t="shared" si="5"/>
        <v>90000</v>
      </c>
      <c r="B29" s="2">
        <f t="shared" si="0"/>
        <v>3.7625282054821589</v>
      </c>
      <c r="C29" s="2">
        <f t="shared" si="1"/>
        <v>1.8812641027410795</v>
      </c>
      <c r="D29" s="2">
        <f t="shared" si="2"/>
        <v>7.5250564109643179</v>
      </c>
    </row>
    <row r="30" spans="1:4" x14ac:dyDescent="0.25">
      <c r="A30" s="4">
        <f t="shared" si="5"/>
        <v>100000</v>
      </c>
      <c r="B30" s="2">
        <f t="shared" si="0"/>
        <v>3.3862753849339433</v>
      </c>
      <c r="C30" s="2">
        <f t="shared" si="1"/>
        <v>1.6931376924669717</v>
      </c>
      <c r="D30" s="2">
        <f t="shared" si="2"/>
        <v>6.7725507698678866</v>
      </c>
    </row>
    <row r="31" spans="1:4" x14ac:dyDescent="0.25">
      <c r="A31" s="4">
        <f>A30+100000</f>
        <v>200000</v>
      </c>
      <c r="B31" s="2">
        <f t="shared" si="0"/>
        <v>1.6931376924669717</v>
      </c>
      <c r="C31" s="2">
        <f t="shared" si="1"/>
        <v>0.84656884623348583</v>
      </c>
      <c r="D31" s="2">
        <f t="shared" si="2"/>
        <v>3.3862753849339433</v>
      </c>
    </row>
    <row r="32" spans="1:4" x14ac:dyDescent="0.25">
      <c r="A32" s="4">
        <f t="shared" ref="A32:A38" si="6">A31+100000</f>
        <v>300000</v>
      </c>
      <c r="B32" s="2">
        <f t="shared" si="0"/>
        <v>1.1287584616446478</v>
      </c>
      <c r="C32" s="2">
        <f t="shared" si="1"/>
        <v>0.56437923082232389</v>
      </c>
      <c r="D32" s="2">
        <f t="shared" si="2"/>
        <v>2.2575169232892955</v>
      </c>
    </row>
    <row r="33" spans="1:4" x14ac:dyDescent="0.25">
      <c r="A33" s="4">
        <f t="shared" si="6"/>
        <v>400000</v>
      </c>
      <c r="B33" s="2">
        <f t="shared" si="0"/>
        <v>0.84656884623348583</v>
      </c>
      <c r="C33" s="2">
        <f t="shared" si="1"/>
        <v>0.42328442311674291</v>
      </c>
      <c r="D33" s="2">
        <f t="shared" si="2"/>
        <v>1.6931376924669717</v>
      </c>
    </row>
    <row r="34" spans="1:4" x14ac:dyDescent="0.25">
      <c r="A34" s="4">
        <f t="shared" si="6"/>
        <v>500000</v>
      </c>
      <c r="B34" s="2">
        <f t="shared" si="0"/>
        <v>0.67725507698678877</v>
      </c>
      <c r="C34" s="2">
        <f t="shared" si="1"/>
        <v>0.33862753849339439</v>
      </c>
      <c r="D34" s="2">
        <f t="shared" si="2"/>
        <v>1.3545101539735775</v>
      </c>
    </row>
    <row r="35" spans="1:4" x14ac:dyDescent="0.25">
      <c r="A35" s="4">
        <f t="shared" si="6"/>
        <v>600000</v>
      </c>
      <c r="B35" s="2">
        <f t="shared" si="0"/>
        <v>0.56437923082232389</v>
      </c>
      <c r="C35" s="2">
        <f t="shared" si="1"/>
        <v>0.28218961541116194</v>
      </c>
      <c r="D35" s="2">
        <f t="shared" si="2"/>
        <v>1.1287584616446478</v>
      </c>
    </row>
    <row r="36" spans="1:4" x14ac:dyDescent="0.25">
      <c r="A36" s="4">
        <f>A35+100000</f>
        <v>700000</v>
      </c>
      <c r="B36" s="2">
        <f t="shared" si="0"/>
        <v>0.48375362641913483</v>
      </c>
      <c r="C36" s="2">
        <f t="shared" si="1"/>
        <v>0.24187681320956742</v>
      </c>
      <c r="D36" s="2">
        <f t="shared" si="2"/>
        <v>0.96750725283826966</v>
      </c>
    </row>
    <row r="37" spans="1:4" x14ac:dyDescent="0.25">
      <c r="A37" s="4">
        <f t="shared" si="6"/>
        <v>800000</v>
      </c>
      <c r="B37" s="2">
        <f t="shared" si="0"/>
        <v>0.42328442311674291</v>
      </c>
      <c r="C37" s="2">
        <f t="shared" si="1"/>
        <v>0.21164221155837146</v>
      </c>
      <c r="D37" s="2">
        <f t="shared" si="2"/>
        <v>0.84656884623348583</v>
      </c>
    </row>
    <row r="38" spans="1:4" x14ac:dyDescent="0.25">
      <c r="A38" s="4">
        <f t="shared" si="6"/>
        <v>900000</v>
      </c>
      <c r="B38" s="2">
        <f t="shared" si="0"/>
        <v>0.37625282054821596</v>
      </c>
      <c r="C38" s="2">
        <f t="shared" si="1"/>
        <v>0.18812641027410798</v>
      </c>
      <c r="D38" s="2">
        <f t="shared" si="2"/>
        <v>0.75250564109643192</v>
      </c>
    </row>
    <row r="39" spans="1:4" x14ac:dyDescent="0.25">
      <c r="A39" s="4">
        <f>A38+100000</f>
        <v>1000000</v>
      </c>
      <c r="B39" s="2">
        <f t="shared" si="0"/>
        <v>0.33862753849339439</v>
      </c>
      <c r="C39" s="2">
        <f t="shared" si="1"/>
        <v>0.16931376924669719</v>
      </c>
      <c r="D39" s="2">
        <f t="shared" si="2"/>
        <v>0.67725507698678877</v>
      </c>
    </row>
    <row r="40" spans="1:4" x14ac:dyDescent="0.25">
      <c r="A40" s="4">
        <f>A39+1000000</f>
        <v>2000000</v>
      </c>
      <c r="B40" s="2">
        <f t="shared" si="0"/>
        <v>0.16931376924669719</v>
      </c>
      <c r="C40" s="2">
        <f t="shared" si="1"/>
        <v>8.4656884623348597E-2</v>
      </c>
      <c r="D40" s="2">
        <f t="shared" si="2"/>
        <v>0.33862753849339439</v>
      </c>
    </row>
    <row r="41" spans="1:4" x14ac:dyDescent="0.25">
      <c r="A41" s="4">
        <f t="shared" ref="A41:A47" si="7">A40+1000000</f>
        <v>3000000</v>
      </c>
      <c r="B41" s="2">
        <f t="shared" si="0"/>
        <v>0.11287584616446479</v>
      </c>
      <c r="C41" s="2">
        <f t="shared" si="1"/>
        <v>5.6437923082232395E-2</v>
      </c>
      <c r="D41" s="2">
        <f t="shared" si="2"/>
        <v>0.22575169232892958</v>
      </c>
    </row>
    <row r="42" spans="1:4" x14ac:dyDescent="0.25">
      <c r="A42" s="4">
        <f t="shared" si="7"/>
        <v>4000000</v>
      </c>
      <c r="B42" s="2">
        <f t="shared" si="0"/>
        <v>8.4656884623348597E-2</v>
      </c>
      <c r="C42" s="2">
        <f t="shared" si="1"/>
        <v>4.2328442311674298E-2</v>
      </c>
      <c r="D42" s="2">
        <f t="shared" si="2"/>
        <v>0.16931376924669719</v>
      </c>
    </row>
    <row r="43" spans="1:4" x14ac:dyDescent="0.25">
      <c r="A43" s="4">
        <f t="shared" si="7"/>
        <v>5000000</v>
      </c>
      <c r="B43" s="2">
        <f t="shared" si="0"/>
        <v>6.7725507698678869E-2</v>
      </c>
      <c r="C43" s="2">
        <f t="shared" si="1"/>
        <v>3.3862753849339434E-2</v>
      </c>
      <c r="D43" s="2">
        <f t="shared" si="2"/>
        <v>0.13545101539735774</v>
      </c>
    </row>
    <row r="44" spans="1:4" x14ac:dyDescent="0.25">
      <c r="A44" s="4">
        <f t="shared" si="7"/>
        <v>6000000</v>
      </c>
      <c r="B44" s="2">
        <f t="shared" si="0"/>
        <v>5.6437923082232395E-2</v>
      </c>
      <c r="C44" s="2">
        <f t="shared" si="1"/>
        <v>2.8218961541116198E-2</v>
      </c>
      <c r="D44" s="2">
        <f t="shared" si="2"/>
        <v>0.11287584616446479</v>
      </c>
    </row>
    <row r="45" spans="1:4" x14ac:dyDescent="0.25">
      <c r="A45" s="4">
        <f t="shared" si="7"/>
        <v>7000000</v>
      </c>
      <c r="B45" s="2">
        <f t="shared" si="0"/>
        <v>4.8375362641913479E-2</v>
      </c>
      <c r="C45" s="2">
        <f t="shared" si="1"/>
        <v>2.4187681320956739E-2</v>
      </c>
      <c r="D45" s="2">
        <f t="shared" si="2"/>
        <v>9.6750725283826958E-2</v>
      </c>
    </row>
    <row r="46" spans="1:4" x14ac:dyDescent="0.25">
      <c r="A46" s="4">
        <f t="shared" si="7"/>
        <v>8000000</v>
      </c>
      <c r="B46" s="2">
        <f t="shared" si="0"/>
        <v>4.2328442311674298E-2</v>
      </c>
      <c r="C46" s="2">
        <f t="shared" si="1"/>
        <v>2.1164221155837149E-2</v>
      </c>
      <c r="D46" s="2">
        <f t="shared" si="2"/>
        <v>8.4656884623348597E-2</v>
      </c>
    </row>
    <row r="47" spans="1:4" x14ac:dyDescent="0.25">
      <c r="A47" s="4">
        <f t="shared" si="7"/>
        <v>9000000</v>
      </c>
      <c r="B47" s="2">
        <f t="shared" si="0"/>
        <v>3.7625282054821595E-2</v>
      </c>
      <c r="C47" s="2">
        <f t="shared" si="1"/>
        <v>1.8812641027410797E-2</v>
      </c>
      <c r="D47" s="2">
        <f t="shared" si="2"/>
        <v>7.5250564109643189E-2</v>
      </c>
    </row>
    <row r="48" spans="1:4" x14ac:dyDescent="0.25">
      <c r="A48" s="4">
        <f>A47+1000000</f>
        <v>10000000</v>
      </c>
      <c r="B48" s="2">
        <f t="shared" si="0"/>
        <v>3.3862753849339434E-2</v>
      </c>
      <c r="C48" s="2">
        <f t="shared" si="1"/>
        <v>1.6931376924669717E-2</v>
      </c>
      <c r="D48" s="2">
        <f t="shared" si="2"/>
        <v>6.7725507698678869E-2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Seris caps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2013-03-25T13:28:45Z</dcterms:created>
  <dcterms:modified xsi:type="dcterms:W3CDTF">2013-03-25T15:46:09Z</dcterms:modified>
</cp:coreProperties>
</file>