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EECT 211 Lab Notebook\Toroids\Lab 23 toroids\"/>
    </mc:Choice>
  </mc:AlternateContent>
  <bookViews>
    <workbookView xWindow="0" yWindow="0" windowWidth="24000" windowHeight="96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8" i="1" l="1"/>
  <c r="D8" i="1" s="1"/>
  <c r="C9" i="1"/>
  <c r="D9" i="1" s="1"/>
  <c r="C10" i="1"/>
  <c r="D10" i="1" s="1"/>
  <c r="C11" i="1"/>
  <c r="D11" i="1" s="1"/>
  <c r="E8" i="1"/>
  <c r="E11" i="1"/>
  <c r="B14" i="1" l="1"/>
  <c r="H5" i="1"/>
  <c r="G5" i="1"/>
  <c r="H4" i="1"/>
  <c r="B10" i="1" s="1"/>
  <c r="G4" i="1"/>
  <c r="B9" i="1"/>
  <c r="H3" i="1"/>
  <c r="G3" i="1"/>
  <c r="H2" i="1"/>
  <c r="G2" i="1"/>
  <c r="A8" i="1" l="1"/>
  <c r="F8" i="1" s="1"/>
  <c r="A9" i="1"/>
  <c r="F9" i="1" s="1"/>
  <c r="A11" i="1"/>
  <c r="F11" i="1" s="1"/>
  <c r="B8" i="1"/>
  <c r="A10" i="1"/>
  <c r="F10" i="1" s="1"/>
  <c r="B11" i="1"/>
</calcChain>
</file>

<file path=xl/sharedStrings.xml><?xml version="1.0" encoding="utf-8"?>
<sst xmlns="http://schemas.openxmlformats.org/spreadsheetml/2006/main" count="22" uniqueCount="22">
  <si>
    <t>Part #</t>
  </si>
  <si>
    <t>Permeability (H/cm)</t>
  </si>
  <si>
    <t>Turns</t>
  </si>
  <si>
    <t>Height (cm)</t>
  </si>
  <si>
    <t>Inside diameter (cm)</t>
  </si>
  <si>
    <t>Outside diameter (cm)</t>
  </si>
  <si>
    <t>Length of magnetic path (cm)</t>
  </si>
  <si>
    <t>Cross-sectional area (cm^2)</t>
  </si>
  <si>
    <t>Inductance (H)</t>
  </si>
  <si>
    <t>Flux with 10 turns, 200Vrms @ 10MHz</t>
  </si>
  <si>
    <t>Length of wire</t>
  </si>
  <si>
    <t>+6cm</t>
  </si>
  <si>
    <t>Measured inductance</t>
  </si>
  <si>
    <t>Error %</t>
  </si>
  <si>
    <t>152T37</t>
  </si>
  <si>
    <t>152T50</t>
  </si>
  <si>
    <t>152T68</t>
  </si>
  <si>
    <t>152T80</t>
  </si>
  <si>
    <t>Wire radius (cm):</t>
  </si>
  <si>
    <t>Resistor value:</t>
  </si>
  <si>
    <t>ohms</t>
  </si>
  <si>
    <t>(used when we did the next step)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</si>
</sst>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color rgb="FF000000"/>
      <name val="Arial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48" fontId="2" fillId="0" borderId="0" xfId="0" applyNumberFormat="1" applyFont="1" applyAlignment="1">
      <alignment horizontal="right"/>
    </xf>
    <xf numFmtId="0" fontId="3" fillId="0" borderId="0" xfId="0" applyFont="1" applyAlignment="1"/>
    <xf numFmtId="164" fontId="3" fillId="0" borderId="0" xfId="0" applyNumberFormat="1" applyFont="1"/>
    <xf numFmtId="10" fontId="3" fillId="0" borderId="0" xfId="0" applyNumberFormat="1" applyFont="1"/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8"/>
  <sheetViews>
    <sheetView tabSelected="1" workbookViewId="0"/>
  </sheetViews>
  <sheetFormatPr defaultColWidth="14.42578125" defaultRowHeight="15.75" customHeight="1" x14ac:dyDescent="0.2"/>
  <cols>
    <col min="1" max="1" width="15.85546875" bestFit="1" customWidth="1"/>
    <col min="2" max="2" width="39.42578125" bestFit="1" customWidth="1"/>
    <col min="3" max="3" width="15.7109375" bestFit="1" customWidth="1"/>
    <col min="4" max="4" width="12.5703125" bestFit="1" customWidth="1"/>
    <col min="5" max="5" width="23.28515625" bestFit="1" customWidth="1"/>
    <col min="6" max="6" width="23.7109375" bestFit="1" customWidth="1"/>
    <col min="7" max="7" width="31" bestFit="1" customWidth="1"/>
    <col min="8" max="8" width="29.85546875" bestFit="1" customWidth="1"/>
    <col min="9" max="9" width="15.28515625" customWidth="1"/>
    <col min="10" max="10" width="38.5703125" customWidth="1"/>
    <col min="11" max="11" width="15.7109375" bestFit="1" customWidth="1"/>
    <col min="12" max="12" width="6.28515625" bestFit="1" customWidth="1"/>
    <col min="13" max="13" width="23.28515625" bestFit="1" customWidth="1"/>
    <col min="14" max="14" width="8.7109375" bestFit="1" customWidth="1"/>
  </cols>
  <sheetData>
    <row r="1" spans="1:8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" x14ac:dyDescent="0.25">
      <c r="A2" s="2" t="s">
        <v>14</v>
      </c>
      <c r="B2" s="3">
        <v>10</v>
      </c>
      <c r="C2" s="3">
        <v>10</v>
      </c>
      <c r="D2" s="3">
        <v>0.34599999999999997</v>
      </c>
      <c r="E2" s="3">
        <v>0.51200000000000001</v>
      </c>
      <c r="F2" s="3">
        <v>0.96299999999999997</v>
      </c>
      <c r="G2" s="3">
        <f t="shared" ref="G2:G5" si="0">PI()*(F2+E2)/2</f>
        <v>2.3169245820224726</v>
      </c>
      <c r="H2" s="3">
        <f t="shared" ref="H2:H5" si="1">D2*((F2-E2)/2)</f>
        <v>7.8022999999999981E-2</v>
      </c>
    </row>
    <row r="3" spans="1:8" ht="15" x14ac:dyDescent="0.25">
      <c r="A3" s="2" t="s">
        <v>15</v>
      </c>
      <c r="B3" s="3">
        <v>10</v>
      </c>
      <c r="C3" s="3">
        <v>10</v>
      </c>
      <c r="D3" s="3">
        <v>0.503</v>
      </c>
      <c r="E3" s="3">
        <v>0.75900000000000001</v>
      </c>
      <c r="F3" s="3">
        <v>1.282</v>
      </c>
      <c r="G3" s="3">
        <f t="shared" si="0"/>
        <v>3.2059953029883839</v>
      </c>
      <c r="H3" s="3">
        <f t="shared" si="1"/>
        <v>0.1315345</v>
      </c>
    </row>
    <row r="4" spans="1:8" ht="15" x14ac:dyDescent="0.25">
      <c r="A4" s="2" t="s">
        <v>16</v>
      </c>
      <c r="B4" s="3">
        <v>10</v>
      </c>
      <c r="C4" s="3">
        <v>10</v>
      </c>
      <c r="D4" s="2">
        <v>0.503</v>
      </c>
      <c r="E4" s="2">
        <v>0.93600000000000005</v>
      </c>
      <c r="F4" s="2">
        <v>1.768</v>
      </c>
      <c r="G4" s="3">
        <f t="shared" si="0"/>
        <v>4.2474332676534008</v>
      </c>
      <c r="H4" s="3">
        <f t="shared" si="1"/>
        <v>0.20924799999999999</v>
      </c>
    </row>
    <row r="5" spans="1:8" ht="15" x14ac:dyDescent="0.25">
      <c r="A5" s="2" t="s">
        <v>17</v>
      </c>
      <c r="B5" s="3">
        <v>10</v>
      </c>
      <c r="C5" s="3">
        <v>10</v>
      </c>
      <c r="D5" s="2">
        <v>0.65400000000000003</v>
      </c>
      <c r="E5" s="2">
        <v>1.246</v>
      </c>
      <c r="F5" s="2">
        <v>2.0270000000000001</v>
      </c>
      <c r="G5" s="3">
        <f t="shared" si="0"/>
        <v>5.1412163775996964</v>
      </c>
      <c r="H5" s="3">
        <f t="shared" si="1"/>
        <v>0.25538700000000003</v>
      </c>
    </row>
    <row r="6" spans="1:8" ht="15.75" customHeight="1" x14ac:dyDescent="0.25">
      <c r="A6" s="2"/>
      <c r="B6" s="2"/>
      <c r="C6" s="2"/>
      <c r="D6" s="2"/>
      <c r="E6" s="2"/>
      <c r="F6" s="2"/>
      <c r="G6" s="2"/>
      <c r="H6" s="5"/>
    </row>
    <row r="7" spans="1:8" ht="15.75" customHeight="1" x14ac:dyDescent="0.25">
      <c r="A7" s="1" t="s">
        <v>8</v>
      </c>
      <c r="B7" s="1" t="s">
        <v>9</v>
      </c>
      <c r="C7" s="1" t="s">
        <v>10</v>
      </c>
      <c r="D7" s="1" t="s">
        <v>11</v>
      </c>
      <c r="E7" s="1" t="s">
        <v>12</v>
      </c>
      <c r="F7" s="1" t="s">
        <v>13</v>
      </c>
      <c r="G7" s="2"/>
      <c r="H7" s="2"/>
    </row>
    <row r="8" spans="1:8" ht="15.75" customHeight="1" x14ac:dyDescent="0.25">
      <c r="A8" s="4">
        <f>(0.4*PI()*B2*(C2^2)*H2/G2)*10^-8</f>
        <v>4.231755932203389E-7</v>
      </c>
      <c r="B8" s="2">
        <f>200/(4.44*H2*C2*10^7)*(10^8)</f>
        <v>577.33033906726291</v>
      </c>
      <c r="C8" s="2">
        <f>C2*(($B$14+D2)*2+(F2-E2+2*$B$14))</f>
        <v>12.239999999999998</v>
      </c>
      <c r="D8" s="6">
        <f t="shared" ref="D8:D11" si="2">C8+6</f>
        <v>18.239999999999998</v>
      </c>
      <c r="E8" s="4">
        <f>0.82*10^-6</f>
        <v>8.1999999999999988E-7</v>
      </c>
      <c r="F8" s="7">
        <f t="shared" ref="F8:F11" si="3">(E8-A8)/A8</f>
        <v>0.9377299001576459</v>
      </c>
      <c r="G8" s="2"/>
      <c r="H8" s="2"/>
    </row>
    <row r="9" spans="1:8" ht="15.75" customHeight="1" x14ac:dyDescent="0.25">
      <c r="A9" s="4">
        <f>(0.4*PI()*B3*(C3^2)*H3/G3)*10^-8</f>
        <v>5.1556883880450758E-7</v>
      </c>
      <c r="B9" s="2">
        <f>200/(4.44*H3*C3*10^7)*(10^8)</f>
        <v>342.45802466307356</v>
      </c>
      <c r="C9" s="2">
        <f>C3*(($B$14+D3)*2+(F3-E3+2*$B$14))</f>
        <v>16.099999999999998</v>
      </c>
      <c r="D9" s="6">
        <f t="shared" si="2"/>
        <v>22.099999999999998</v>
      </c>
      <c r="E9" s="4">
        <v>1.2500000000000001E-6</v>
      </c>
      <c r="F9" s="7">
        <f t="shared" si="3"/>
        <v>1.4245064982951243</v>
      </c>
      <c r="G9" s="2"/>
      <c r="H9" s="2"/>
    </row>
    <row r="10" spans="1:8" ht="15.75" customHeight="1" x14ac:dyDescent="0.25">
      <c r="A10" s="4">
        <f>(0.4*PI()*B4*(C4^2)*H4/G4)*10^-8</f>
        <v>6.1907692307692305E-7</v>
      </c>
      <c r="B10" s="2">
        <f>200/(4.44*H4*C4*10^7)*(10^8)</f>
        <v>215.27109002258109</v>
      </c>
      <c r="C10" s="2">
        <f>C4*(($B$14+D4)*2+(F4-E4+2*$B$14))</f>
        <v>19.190000000000001</v>
      </c>
      <c r="D10" s="6">
        <f t="shared" si="2"/>
        <v>25.19</v>
      </c>
      <c r="E10" s="4">
        <v>1.4300000000000001E-6</v>
      </c>
      <c r="F10" s="7">
        <f t="shared" si="3"/>
        <v>1.3098906560636185</v>
      </c>
      <c r="G10" s="2"/>
      <c r="H10" s="2"/>
    </row>
    <row r="11" spans="1:8" ht="15.75" customHeight="1" x14ac:dyDescent="0.25">
      <c r="A11" s="4">
        <f>(0.4*PI()*B5*(C5^2)*H5/G5)*10^-8</f>
        <v>6.2422731439046755E-7</v>
      </c>
      <c r="B11" s="2">
        <f>200/(4.44*H5*C5*10^7)*(10^8)</f>
        <v>176.37955356006779</v>
      </c>
      <c r="C11" s="2">
        <f>C5*(($B$14+D5)*2+(F5-E5+2*$B$14))</f>
        <v>21.7</v>
      </c>
      <c r="D11" s="6">
        <f t="shared" si="2"/>
        <v>27.7</v>
      </c>
      <c r="E11" s="4">
        <f>1.34*10^-6</f>
        <v>1.3400000000000001E-6</v>
      </c>
      <c r="F11" s="7">
        <f t="shared" si="3"/>
        <v>1.1466539017256163</v>
      </c>
      <c r="G11" s="2"/>
      <c r="H11" s="2"/>
    </row>
    <row r="12" spans="1:8" ht="15.75" customHeight="1" x14ac:dyDescent="0.25">
      <c r="A12" s="2"/>
      <c r="B12" s="2"/>
      <c r="C12" s="2"/>
      <c r="D12" s="2"/>
      <c r="E12" s="2"/>
      <c r="F12" s="2"/>
      <c r="G12" s="2"/>
      <c r="H12" s="2"/>
    </row>
    <row r="13" spans="1:8" ht="15.75" customHeight="1" x14ac:dyDescent="0.25">
      <c r="A13" s="2"/>
      <c r="B13" s="2"/>
      <c r="C13" s="2"/>
      <c r="D13" s="2"/>
      <c r="E13" s="2"/>
      <c r="F13" s="2"/>
      <c r="G13" s="2"/>
      <c r="H13" s="2"/>
    </row>
    <row r="14" spans="1:8" ht="15.75" customHeight="1" x14ac:dyDescent="0.25">
      <c r="A14" s="8" t="s">
        <v>18</v>
      </c>
      <c r="B14" s="5">
        <f>0.0405/2</f>
        <v>2.0250000000000001E-2</v>
      </c>
      <c r="C14" s="2"/>
      <c r="D14" s="2"/>
      <c r="E14" s="2"/>
      <c r="F14" s="2"/>
      <c r="G14" s="2"/>
      <c r="H14" s="2"/>
    </row>
    <row r="15" spans="1:8" ht="15.75" customHeight="1" x14ac:dyDescent="0.25">
      <c r="A15" s="5" t="s">
        <v>19</v>
      </c>
      <c r="B15" s="5">
        <v>9928</v>
      </c>
      <c r="C15" s="5" t="s">
        <v>20</v>
      </c>
      <c r="D15" s="2"/>
      <c r="E15" s="2"/>
      <c r="F15" s="2"/>
      <c r="G15" s="2"/>
      <c r="H15" s="2"/>
    </row>
    <row r="16" spans="1:8" ht="15.75" customHeight="1" x14ac:dyDescent="0.25">
      <c r="A16" s="5" t="s">
        <v>21</v>
      </c>
      <c r="B16" s="2"/>
      <c r="C16" s="2"/>
      <c r="D16" s="2"/>
      <c r="E16" s="2"/>
      <c r="F16" s="2"/>
      <c r="G16" s="2"/>
      <c r="H16" s="2"/>
    </row>
    <row r="17" spans="1:8" ht="15.75" customHeight="1" x14ac:dyDescent="0.25">
      <c r="A17" s="2"/>
      <c r="B17" s="2"/>
      <c r="C17" s="2"/>
      <c r="D17" s="2"/>
      <c r="E17" s="2"/>
      <c r="F17" s="2"/>
      <c r="G17" s="2"/>
      <c r="H17" s="2"/>
    </row>
    <row r="18" spans="1:8" ht="15.75" customHeight="1" x14ac:dyDescent="0.25">
      <c r="A18" s="2"/>
      <c r="B18" s="2"/>
      <c r="C18" s="2"/>
      <c r="D18" s="2"/>
      <c r="E18" s="2"/>
      <c r="F18" s="2"/>
      <c r="G18" s="2"/>
      <c r="H1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Nathaniel  Paulus</cp:lastModifiedBy>
  <dcterms:modified xsi:type="dcterms:W3CDTF">2019-05-07T01:15:44Z</dcterms:modified>
</cp:coreProperties>
</file>