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EECT 121\Lab notebook\Lab 1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7" i="1" s="1"/>
  <c r="T14" i="1"/>
  <c r="T16" i="1"/>
  <c r="T18" i="1" l="1"/>
  <c r="T19" i="1"/>
  <c r="R43" i="1"/>
  <c r="R40" i="1"/>
  <c r="R41" i="1" s="1"/>
  <c r="R39" i="1"/>
  <c r="R38" i="1"/>
  <c r="R37" i="1"/>
  <c r="R36" i="1"/>
  <c r="R35" i="1"/>
  <c r="R30" i="1"/>
  <c r="R27" i="1"/>
  <c r="R26" i="1"/>
  <c r="R25" i="1"/>
  <c r="R24" i="1"/>
  <c r="R23" i="1"/>
  <c r="R22" i="1"/>
  <c r="S14" i="1"/>
  <c r="S19" i="1"/>
  <c r="S18" i="1"/>
  <c r="S17" i="1"/>
  <c r="S16" i="1"/>
  <c r="S8" i="1"/>
  <c r="S9" i="1"/>
  <c r="S10" i="1"/>
  <c r="S11" i="1"/>
  <c r="S12" i="1"/>
  <c r="S13" i="1"/>
  <c r="S7" i="1"/>
  <c r="R17" i="1"/>
  <c r="R18" i="1" s="1"/>
  <c r="R16" i="1"/>
  <c r="R28" i="1" l="1"/>
  <c r="R29" i="1"/>
  <c r="R31" i="1" s="1"/>
  <c r="R32" i="1" s="1"/>
  <c r="R42" i="1"/>
  <c r="R44" i="1" s="1"/>
  <c r="R45" i="1" s="1"/>
  <c r="R19" i="1"/>
  <c r="N17" i="1"/>
  <c r="N18" i="1" s="1"/>
  <c r="N16" i="1"/>
  <c r="J17" i="1"/>
  <c r="J16" i="1"/>
  <c r="F17" i="1"/>
  <c r="F16" i="1"/>
  <c r="F18" i="1" l="1"/>
  <c r="N19" i="1"/>
  <c r="N25" i="1" s="1"/>
  <c r="N26" i="1" s="1"/>
  <c r="J18" i="1"/>
  <c r="F19" i="1"/>
  <c r="N27" i="1" l="1"/>
  <c r="N23" i="1"/>
  <c r="F25" i="1"/>
  <c r="N22" i="1"/>
  <c r="N21" i="1" s="1"/>
  <c r="J19" i="1"/>
  <c r="J25" i="1" s="1"/>
  <c r="J26" i="1" s="1"/>
  <c r="F22" i="1"/>
  <c r="F23" i="1"/>
  <c r="F32" i="1" l="1"/>
  <c r="F31" i="1"/>
  <c r="F47" i="1" s="1"/>
  <c r="F57" i="1" s="1"/>
  <c r="F30" i="1"/>
  <c r="F29" i="1"/>
  <c r="F21" i="1"/>
  <c r="F33" i="1"/>
  <c r="F49" i="1" s="1"/>
  <c r="F59" i="1" s="1"/>
  <c r="F27" i="1"/>
  <c r="F42" i="1"/>
  <c r="F38" i="1"/>
  <c r="F41" i="1"/>
  <c r="F40" i="1"/>
  <c r="F43" i="1"/>
  <c r="F39" i="1"/>
  <c r="F37" i="1"/>
  <c r="F26" i="1"/>
  <c r="J23" i="1"/>
  <c r="J27" i="1"/>
  <c r="J22" i="1"/>
  <c r="J21" i="1" s="1"/>
  <c r="J3" i="1" l="1"/>
  <c r="F35" i="1"/>
  <c r="F51" i="1" s="1"/>
  <c r="F61" i="1" s="1"/>
  <c r="F48" i="1"/>
  <c r="F58" i="1" s="1"/>
  <c r="F45" i="1"/>
  <c r="F34" i="1"/>
  <c r="F50" i="1" s="1"/>
  <c r="F60" i="1" s="1"/>
  <c r="F46" i="1"/>
  <c r="F56" i="1" s="1"/>
  <c r="F55" i="1" l="1"/>
  <c r="F52" i="1"/>
</calcChain>
</file>

<file path=xl/sharedStrings.xml><?xml version="1.0" encoding="utf-8"?>
<sst xmlns="http://schemas.openxmlformats.org/spreadsheetml/2006/main" count="163" uniqueCount="71">
  <si>
    <t>Multisim readings:</t>
  </si>
  <si>
    <t>VA=</t>
  </si>
  <si>
    <t>VB=</t>
  </si>
  <si>
    <t>VC=</t>
  </si>
  <si>
    <t>IT=</t>
  </si>
  <si>
    <t>I2=</t>
  </si>
  <si>
    <t>I3=</t>
  </si>
  <si>
    <t>Calculations</t>
  </si>
  <si>
    <t>Given</t>
  </si>
  <si>
    <t>R1=</t>
  </si>
  <si>
    <t>R2=</t>
  </si>
  <si>
    <t>R3=</t>
  </si>
  <si>
    <t>R4=</t>
  </si>
  <si>
    <t>R5=</t>
  </si>
  <si>
    <t>R6=</t>
  </si>
  <si>
    <t>R7=</t>
  </si>
  <si>
    <t>Calculated</t>
  </si>
  <si>
    <t>R234=</t>
  </si>
  <si>
    <t>R67=</t>
  </si>
  <si>
    <t>R567=</t>
  </si>
  <si>
    <t>RT=</t>
  </si>
  <si>
    <t>V=</t>
  </si>
  <si>
    <t>Modified such that</t>
  </si>
  <si>
    <t>Scale =</t>
  </si>
  <si>
    <t>New VA=</t>
  </si>
  <si>
    <t>Change R6 to 3.3k</t>
  </si>
  <si>
    <t>V1=</t>
  </si>
  <si>
    <t>V2=</t>
  </si>
  <si>
    <t>V3=</t>
  </si>
  <si>
    <t>V4=</t>
  </si>
  <si>
    <t>V5=</t>
  </si>
  <si>
    <t>V6=</t>
  </si>
  <si>
    <t>V7=</t>
  </si>
  <si>
    <t>I1=</t>
  </si>
  <si>
    <t>I4=</t>
  </si>
  <si>
    <t>I5=</t>
  </si>
  <si>
    <t>I6=</t>
  </si>
  <si>
    <t>I7=</t>
  </si>
  <si>
    <t>P1=</t>
  </si>
  <si>
    <t>P2=</t>
  </si>
  <si>
    <t>P3=</t>
  </si>
  <si>
    <t>P4=</t>
  </si>
  <si>
    <t>P5=</t>
  </si>
  <si>
    <t>P6=</t>
  </si>
  <si>
    <t>P7=</t>
  </si>
  <si>
    <t>PT=</t>
  </si>
  <si>
    <t>Made with 1k resistors</t>
  </si>
  <si>
    <t>1.)</t>
  </si>
  <si>
    <t>B)</t>
  </si>
  <si>
    <t>III)</t>
  </si>
  <si>
    <t>2^2)</t>
  </si>
  <si>
    <t>e)</t>
  </si>
  <si>
    <t>Multisim</t>
  </si>
  <si>
    <t>Excel</t>
  </si>
  <si>
    <t>‎✔</t>
  </si>
  <si>
    <t>N/A</t>
  </si>
  <si>
    <t>Within range for 1/4 W rating</t>
  </si>
  <si>
    <t>R1</t>
  </si>
  <si>
    <t>R2</t>
  </si>
  <si>
    <t>R3</t>
  </si>
  <si>
    <t>R4</t>
  </si>
  <si>
    <t>R5</t>
  </si>
  <si>
    <t>R6</t>
  </si>
  <si>
    <t>R7</t>
  </si>
  <si>
    <t>Nom</t>
  </si>
  <si>
    <t>Min</t>
  </si>
  <si>
    <t>Max</t>
  </si>
  <si>
    <t>Tolerance=</t>
  </si>
  <si>
    <t>Min and max VA after 2.5x modification</t>
  </si>
  <si>
    <t>Min VA</t>
  </si>
  <si>
    <t>Max 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</si>
</sst>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E+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1" applyNumberFormat="0" applyFont="0" applyFill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0" fontId="0" fillId="0" borderId="0" xfId="0" applyFont="1"/>
    <xf numFmtId="164" fontId="0" fillId="0" borderId="0" xfId="0" applyNumberFormat="1" applyFont="1"/>
    <xf numFmtId="0" fontId="0" fillId="0" borderId="1" xfId="1" applyFont="1"/>
    <xf numFmtId="164" fontId="0" fillId="0" borderId="1" xfId="1" applyNumberFormat="1" applyFont="1"/>
    <xf numFmtId="164" fontId="2" fillId="0" borderId="1" xfId="1" applyNumberFormat="1" applyFont="1"/>
    <xf numFmtId="9" fontId="0" fillId="0" borderId="0" xfId="2" applyFont="1"/>
  </cellXfs>
  <cellStyles count="3">
    <cellStyle name="Normal" xfId="0" builtinId="0"/>
    <cellStyle name="Percent" xfId="2" builtinId="5"/>
    <cellStyle name="Style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abSelected="1" zoomScaleNormal="100" workbookViewId="0">
      <selection activeCell="L8" sqref="L8"/>
    </sheetView>
  </sheetViews>
  <sheetFormatPr defaultRowHeight="15" x14ac:dyDescent="0.25"/>
  <cols>
    <col min="6" max="7" width="9.7109375" customWidth="1"/>
    <col min="8" max="8" width="10.28515625" bestFit="1" customWidth="1"/>
    <col min="10" max="11" width="10.140625" customWidth="1"/>
    <col min="13" max="13" width="10.85546875" customWidth="1"/>
    <col min="14" max="14" width="9.7109375" customWidth="1"/>
    <col min="18" max="18" width="9.85546875" customWidth="1"/>
    <col min="19" max="19" width="10.85546875" customWidth="1"/>
    <col min="20" max="20" width="9.7109375" customWidth="1"/>
  </cols>
  <sheetData>
    <row r="1" spans="1:20" x14ac:dyDescent="0.25">
      <c r="A1" s="1" t="s">
        <v>0</v>
      </c>
      <c r="C1" s="6"/>
      <c r="E1" s="1" t="s">
        <v>7</v>
      </c>
      <c r="G1" s="6"/>
      <c r="I1" s="1" t="s">
        <v>22</v>
      </c>
      <c r="K1" s="6"/>
      <c r="M1" s="1" t="s">
        <v>46</v>
      </c>
      <c r="O1" s="6"/>
      <c r="Q1" s="1" t="s">
        <v>68</v>
      </c>
    </row>
    <row r="2" spans="1:20" x14ac:dyDescent="0.25">
      <c r="C2" s="6"/>
      <c r="G2" s="6"/>
      <c r="I2" t="s">
        <v>23</v>
      </c>
      <c r="J2">
        <v>2.5</v>
      </c>
      <c r="K2" s="6"/>
      <c r="O2" s="6"/>
    </row>
    <row r="3" spans="1:20" x14ac:dyDescent="0.25">
      <c r="A3" t="s">
        <v>1</v>
      </c>
      <c r="B3" s="2">
        <v>0.34499999999999997</v>
      </c>
      <c r="C3" s="7"/>
      <c r="G3" s="6"/>
      <c r="I3" t="s">
        <v>24</v>
      </c>
      <c r="J3" s="2">
        <f>F21*J2</f>
        <v>0.86232373910562732</v>
      </c>
      <c r="K3" s="7"/>
      <c r="O3" s="6"/>
      <c r="R3" s="2"/>
    </row>
    <row r="4" spans="1:20" x14ac:dyDescent="0.25">
      <c r="A4" t="s">
        <v>2</v>
      </c>
      <c r="B4" s="2">
        <v>3.79</v>
      </c>
      <c r="C4" s="7"/>
      <c r="G4" s="6"/>
      <c r="I4" t="s">
        <v>25</v>
      </c>
      <c r="K4" s="6"/>
      <c r="O4" s="6"/>
    </row>
    <row r="5" spans="1:20" x14ac:dyDescent="0.25">
      <c r="A5" t="s">
        <v>3</v>
      </c>
      <c r="B5" s="2">
        <v>8.6</v>
      </c>
      <c r="C5" s="7"/>
      <c r="G5" s="6"/>
      <c r="K5" s="6"/>
      <c r="O5" s="6"/>
      <c r="Q5" t="s">
        <v>67</v>
      </c>
      <c r="R5">
        <v>0.05</v>
      </c>
    </row>
    <row r="6" spans="1:20" x14ac:dyDescent="0.25">
      <c r="A6" t="s">
        <v>4</v>
      </c>
      <c r="B6" s="2">
        <v>8.4200000000000004E-3</v>
      </c>
      <c r="C6" s="7"/>
      <c r="E6" s="1" t="s">
        <v>8</v>
      </c>
      <c r="G6" s="6"/>
      <c r="I6" s="1" t="s">
        <v>8</v>
      </c>
      <c r="K6" s="6"/>
      <c r="M6" s="1" t="s">
        <v>8</v>
      </c>
      <c r="O6" s="6"/>
      <c r="Q6" s="1" t="s">
        <v>8</v>
      </c>
      <c r="R6" s="1" t="s">
        <v>64</v>
      </c>
      <c r="S6" s="1" t="s">
        <v>65</v>
      </c>
      <c r="T6" s="1" t="s">
        <v>66</v>
      </c>
    </row>
    <row r="7" spans="1:20" x14ac:dyDescent="0.25">
      <c r="A7" t="s">
        <v>5</v>
      </c>
      <c r="B7" s="2">
        <v>8.0700000000000008E-3</v>
      </c>
      <c r="C7" s="7"/>
      <c r="E7" t="s">
        <v>9</v>
      </c>
      <c r="F7" s="2">
        <v>47</v>
      </c>
      <c r="G7" s="7"/>
      <c r="I7" t="s">
        <v>9</v>
      </c>
      <c r="J7" s="2">
        <v>47</v>
      </c>
      <c r="K7" s="7"/>
      <c r="M7" t="s">
        <v>9</v>
      </c>
      <c r="N7" s="2">
        <v>1000</v>
      </c>
      <c r="O7" s="6"/>
      <c r="Q7" t="s">
        <v>9</v>
      </c>
      <c r="R7" s="2">
        <v>47</v>
      </c>
      <c r="S7" s="2">
        <f>R7-R7*$R$5</f>
        <v>44.65</v>
      </c>
      <c r="T7" s="2">
        <f>R7+R7*$R$5</f>
        <v>49.35</v>
      </c>
    </row>
    <row r="8" spans="1:20" x14ac:dyDescent="0.25">
      <c r="A8" t="s">
        <v>6</v>
      </c>
      <c r="B8" s="2">
        <v>3.4499999999999998E-4</v>
      </c>
      <c r="C8" s="7"/>
      <c r="E8" t="s">
        <v>10</v>
      </c>
      <c r="F8" s="2">
        <v>1000</v>
      </c>
      <c r="G8" s="7"/>
      <c r="I8" t="s">
        <v>10</v>
      </c>
      <c r="J8" s="2">
        <v>1000</v>
      </c>
      <c r="K8" s="7"/>
      <c r="M8" t="s">
        <v>10</v>
      </c>
      <c r="N8" s="2">
        <v>1000</v>
      </c>
      <c r="O8" s="6"/>
      <c r="Q8" t="s">
        <v>10</v>
      </c>
      <c r="R8" s="2">
        <v>1000</v>
      </c>
      <c r="S8" s="2">
        <f t="shared" ref="S8:S14" si="0">R8-R8*$R$5</f>
        <v>950</v>
      </c>
      <c r="T8" s="2">
        <f t="shared" ref="T8:T14" si="1">R8+R8*$R$5</f>
        <v>1050</v>
      </c>
    </row>
    <row r="9" spans="1:20" x14ac:dyDescent="0.25">
      <c r="C9" s="6"/>
      <c r="E9" t="s">
        <v>11</v>
      </c>
      <c r="F9" s="2">
        <v>2000</v>
      </c>
      <c r="G9" s="7"/>
      <c r="I9" t="s">
        <v>11</v>
      </c>
      <c r="J9" s="2">
        <v>2000</v>
      </c>
      <c r="K9" s="7"/>
      <c r="M9" t="s">
        <v>11</v>
      </c>
      <c r="N9" s="2">
        <v>1000</v>
      </c>
      <c r="O9" s="6"/>
      <c r="Q9" t="s">
        <v>11</v>
      </c>
      <c r="R9" s="2">
        <v>2000</v>
      </c>
      <c r="S9" s="2">
        <f t="shared" si="0"/>
        <v>1900</v>
      </c>
      <c r="T9" s="2">
        <f t="shared" si="1"/>
        <v>2100</v>
      </c>
    </row>
    <row r="10" spans="1:20" x14ac:dyDescent="0.25">
      <c r="B10" t="s">
        <v>52</v>
      </c>
      <c r="C10" s="6" t="s">
        <v>53</v>
      </c>
      <c r="E10" t="s">
        <v>12</v>
      </c>
      <c r="F10" s="2">
        <v>4000</v>
      </c>
      <c r="G10" s="7"/>
      <c r="I10" t="s">
        <v>12</v>
      </c>
      <c r="J10" s="2">
        <v>4000</v>
      </c>
      <c r="K10" s="7"/>
      <c r="M10" t="s">
        <v>12</v>
      </c>
      <c r="N10" s="2">
        <v>1000</v>
      </c>
      <c r="O10" s="6"/>
      <c r="Q10" t="s">
        <v>12</v>
      </c>
      <c r="R10" s="2">
        <v>4000</v>
      </c>
      <c r="S10" s="2">
        <f t="shared" si="0"/>
        <v>3800</v>
      </c>
      <c r="T10" s="2">
        <f t="shared" si="1"/>
        <v>4200</v>
      </c>
    </row>
    <row r="11" spans="1:20" x14ac:dyDescent="0.25">
      <c r="A11" t="s">
        <v>47</v>
      </c>
      <c r="B11" s="4" t="s">
        <v>54</v>
      </c>
      <c r="C11" s="6" t="s">
        <v>54</v>
      </c>
      <c r="E11" t="s">
        <v>13</v>
      </c>
      <c r="F11" s="2">
        <v>470</v>
      </c>
      <c r="G11" s="7"/>
      <c r="I11" t="s">
        <v>13</v>
      </c>
      <c r="J11" s="2">
        <v>470</v>
      </c>
      <c r="K11" s="7"/>
      <c r="M11" t="s">
        <v>13</v>
      </c>
      <c r="N11" s="2">
        <v>1000</v>
      </c>
      <c r="O11" s="6"/>
      <c r="Q11" t="s">
        <v>13</v>
      </c>
      <c r="R11" s="2">
        <v>470</v>
      </c>
      <c r="S11" s="2">
        <f t="shared" si="0"/>
        <v>446.5</v>
      </c>
      <c r="T11" s="2">
        <f t="shared" si="1"/>
        <v>493.5</v>
      </c>
    </row>
    <row r="12" spans="1:20" x14ac:dyDescent="0.25">
      <c r="A12" t="s">
        <v>48</v>
      </c>
      <c r="B12" t="s">
        <v>54</v>
      </c>
      <c r="C12" s="6" t="s">
        <v>54</v>
      </c>
      <c r="E12" t="s">
        <v>14</v>
      </c>
      <c r="F12" s="2">
        <v>10000</v>
      </c>
      <c r="G12" s="7"/>
      <c r="I12" t="s">
        <v>14</v>
      </c>
      <c r="J12" s="3">
        <v>3300</v>
      </c>
      <c r="K12" s="8"/>
      <c r="L12" s="1"/>
      <c r="M12" t="s">
        <v>14</v>
      </c>
      <c r="N12" s="2">
        <v>1000</v>
      </c>
      <c r="O12" s="6"/>
      <c r="Q12" t="s">
        <v>14</v>
      </c>
      <c r="R12" s="5">
        <v>3300</v>
      </c>
      <c r="S12" s="5">
        <f t="shared" si="0"/>
        <v>3135</v>
      </c>
      <c r="T12" s="5">
        <f t="shared" si="1"/>
        <v>3465</v>
      </c>
    </row>
    <row r="13" spans="1:20" x14ac:dyDescent="0.25">
      <c r="A13" t="s">
        <v>49</v>
      </c>
      <c r="B13" t="s">
        <v>55</v>
      </c>
      <c r="C13" s="6" t="s">
        <v>54</v>
      </c>
      <c r="E13" t="s">
        <v>15</v>
      </c>
      <c r="F13" s="2">
        <v>1000</v>
      </c>
      <c r="G13" s="7"/>
      <c r="I13" t="s">
        <v>15</v>
      </c>
      <c r="J13" s="2">
        <v>1000</v>
      </c>
      <c r="K13" s="7"/>
      <c r="M13" t="s">
        <v>15</v>
      </c>
      <c r="N13" s="2">
        <v>1000</v>
      </c>
      <c r="O13" s="6"/>
      <c r="Q13" t="s">
        <v>15</v>
      </c>
      <c r="R13" s="2">
        <v>1000</v>
      </c>
      <c r="S13" s="2">
        <f t="shared" si="0"/>
        <v>950</v>
      </c>
      <c r="T13" s="2">
        <f t="shared" si="1"/>
        <v>1050</v>
      </c>
    </row>
    <row r="14" spans="1:20" x14ac:dyDescent="0.25">
      <c r="A14" t="s">
        <v>50</v>
      </c>
      <c r="B14" t="s">
        <v>54</v>
      </c>
      <c r="C14" s="6" t="s">
        <v>54</v>
      </c>
      <c r="E14" t="s">
        <v>21</v>
      </c>
      <c r="F14" s="2">
        <v>9</v>
      </c>
      <c r="G14" s="7"/>
      <c r="I14" t="s">
        <v>21</v>
      </c>
      <c r="J14" s="2">
        <v>9</v>
      </c>
      <c r="K14" s="7"/>
      <c r="M14" t="s">
        <v>21</v>
      </c>
      <c r="N14" s="2">
        <v>1000</v>
      </c>
      <c r="O14" s="6"/>
      <c r="Q14" t="s">
        <v>21</v>
      </c>
      <c r="R14" s="2">
        <v>9</v>
      </c>
      <c r="S14" s="2">
        <f t="shared" si="0"/>
        <v>8.5500000000000007</v>
      </c>
      <c r="T14" s="2">
        <f t="shared" si="1"/>
        <v>9.4499999999999993</v>
      </c>
    </row>
    <row r="15" spans="1:20" x14ac:dyDescent="0.25">
      <c r="A15" t="s">
        <v>51</v>
      </c>
      <c r="B15" t="s">
        <v>54</v>
      </c>
      <c r="C15" s="6" t="s">
        <v>54</v>
      </c>
      <c r="E15" s="1" t="s">
        <v>16</v>
      </c>
      <c r="F15" s="2"/>
      <c r="G15" s="7"/>
      <c r="I15" s="1" t="s">
        <v>16</v>
      </c>
      <c r="J15" s="2"/>
      <c r="K15" s="7"/>
      <c r="M15" s="1" t="s">
        <v>16</v>
      </c>
      <c r="N15" s="2"/>
      <c r="O15" s="6"/>
      <c r="Q15" s="1" t="s">
        <v>16</v>
      </c>
      <c r="R15" s="2"/>
      <c r="S15" s="2"/>
      <c r="T15" s="2"/>
    </row>
    <row r="16" spans="1:20" x14ac:dyDescent="0.25">
      <c r="C16" s="6"/>
      <c r="E16" t="s">
        <v>17</v>
      </c>
      <c r="F16" s="2">
        <f>1/(1/F8+1/F9+1/F10)</f>
        <v>571.42857142857144</v>
      </c>
      <c r="G16" s="7"/>
      <c r="I16" t="s">
        <v>17</v>
      </c>
      <c r="J16" s="2">
        <f>1/(1/J8+1/J9+1/J10)</f>
        <v>571.42857142857144</v>
      </c>
      <c r="K16" s="7"/>
      <c r="M16" t="s">
        <v>17</v>
      </c>
      <c r="N16" s="2">
        <f>1/(1/N8+1/N9+1/N10)</f>
        <v>333.33333333333331</v>
      </c>
      <c r="O16" s="6"/>
      <c r="Q16" t="s">
        <v>17</v>
      </c>
      <c r="R16" s="2">
        <f>1/(1/R8+1/R9+1/R10)</f>
        <v>571.42857142857144</v>
      </c>
      <c r="S16" s="2">
        <f t="shared" ref="S16:T16" si="2">1/(1/S8+1/S9+1/S10)</f>
        <v>542.85714285714289</v>
      </c>
      <c r="T16" s="2">
        <f t="shared" si="2"/>
        <v>600</v>
      </c>
    </row>
    <row r="17" spans="3:20" x14ac:dyDescent="0.25">
      <c r="C17" s="6"/>
      <c r="E17" t="s">
        <v>18</v>
      </c>
      <c r="F17" s="2">
        <f>F12+F13</f>
        <v>11000</v>
      </c>
      <c r="G17" s="7"/>
      <c r="I17" t="s">
        <v>18</v>
      </c>
      <c r="J17" s="2">
        <f>J12+J13</f>
        <v>4300</v>
      </c>
      <c r="K17" s="7"/>
      <c r="M17" t="s">
        <v>18</v>
      </c>
      <c r="N17" s="2">
        <f>N12+N13</f>
        <v>2000</v>
      </c>
      <c r="O17" s="6"/>
      <c r="Q17" t="s">
        <v>18</v>
      </c>
      <c r="R17" s="2">
        <f>R12+R13</f>
        <v>4300</v>
      </c>
      <c r="S17" s="2">
        <f t="shared" ref="S17:T17" si="3">S12+S13</f>
        <v>4085</v>
      </c>
      <c r="T17" s="2">
        <f t="shared" si="3"/>
        <v>4515</v>
      </c>
    </row>
    <row r="18" spans="3:20" x14ac:dyDescent="0.25">
      <c r="C18" s="6"/>
      <c r="E18" t="s">
        <v>19</v>
      </c>
      <c r="F18" s="2">
        <f>1/(1/F11+1/F17)</f>
        <v>450.74106364428951</v>
      </c>
      <c r="G18" s="7"/>
      <c r="I18" t="s">
        <v>19</v>
      </c>
      <c r="J18" s="2">
        <f>1/(1/J11+1/J17)</f>
        <v>423.68972746331241</v>
      </c>
      <c r="K18" s="7"/>
      <c r="M18" t="s">
        <v>19</v>
      </c>
      <c r="N18" s="2">
        <f>1/(1/N11+1/N17)</f>
        <v>666.66666666666663</v>
      </c>
      <c r="O18" s="6"/>
      <c r="Q18" t="s">
        <v>19</v>
      </c>
      <c r="R18" s="2">
        <f>1/(1/R11+1/R17)</f>
        <v>423.68972746331241</v>
      </c>
      <c r="S18" s="2">
        <f t="shared" ref="S18:T18" si="4">1/(1/S11+1/S17)</f>
        <v>402.50524109014674</v>
      </c>
      <c r="T18" s="2">
        <f t="shared" si="4"/>
        <v>444.87421383647796</v>
      </c>
    </row>
    <row r="19" spans="3:20" x14ac:dyDescent="0.25">
      <c r="C19" s="6"/>
      <c r="E19" t="s">
        <v>20</v>
      </c>
      <c r="F19" s="2">
        <f>F7+F16+F18</f>
        <v>1069.169635072861</v>
      </c>
      <c r="G19" s="7"/>
      <c r="I19" t="s">
        <v>20</v>
      </c>
      <c r="J19" s="2">
        <f>J7+J16+J18</f>
        <v>1042.1182988918838</v>
      </c>
      <c r="K19" s="7"/>
      <c r="M19" t="s">
        <v>20</v>
      </c>
      <c r="N19" s="2">
        <f>N7+N16+N18</f>
        <v>2000</v>
      </c>
      <c r="O19" s="6"/>
      <c r="Q19" t="s">
        <v>20</v>
      </c>
      <c r="R19" s="2">
        <f>R7+R16+R18</f>
        <v>1042.1182988918838</v>
      </c>
      <c r="S19" s="2">
        <f t="shared" ref="S19:T19" si="5">S7+S16+S18</f>
        <v>990.01238394728966</v>
      </c>
      <c r="T19" s="2">
        <f t="shared" si="5"/>
        <v>1094.2242138364779</v>
      </c>
    </row>
    <row r="20" spans="3:20" x14ac:dyDescent="0.25">
      <c r="C20" s="6"/>
      <c r="G20" s="6"/>
      <c r="K20" s="6"/>
      <c r="O20" s="6"/>
    </row>
    <row r="21" spans="3:20" x14ac:dyDescent="0.25">
      <c r="C21" s="6"/>
      <c r="E21" s="1" t="s">
        <v>1</v>
      </c>
      <c r="F21" s="2">
        <f>(F13/F17)*F22</f>
        <v>0.34492949564225095</v>
      </c>
      <c r="G21" s="7"/>
      <c r="I21" s="1" t="s">
        <v>1</v>
      </c>
      <c r="J21" s="2">
        <f>(J13/J17)*J22</f>
        <v>0.85095181014779442</v>
      </c>
      <c r="K21" s="7"/>
      <c r="M21" s="1" t="s">
        <v>1</v>
      </c>
      <c r="N21" s="2">
        <f>(N13/N17)*N22</f>
        <v>166.66666666666666</v>
      </c>
      <c r="O21" s="6"/>
      <c r="Q21" s="1" t="s">
        <v>69</v>
      </c>
      <c r="R21" s="2"/>
    </row>
    <row r="22" spans="3:20" x14ac:dyDescent="0.25">
      <c r="C22" s="6"/>
      <c r="E22" s="1" t="s">
        <v>2</v>
      </c>
      <c r="F22" s="2">
        <f>(F18/F19)*F14</f>
        <v>3.7942244520647606</v>
      </c>
      <c r="G22" s="7"/>
      <c r="I22" s="1" t="s">
        <v>2</v>
      </c>
      <c r="J22" s="2">
        <f>(J18/J19)*J14</f>
        <v>3.6590927836355158</v>
      </c>
      <c r="K22" s="7"/>
      <c r="M22" s="1" t="s">
        <v>2</v>
      </c>
      <c r="N22" s="2">
        <f>(N18/N19)*N14</f>
        <v>333.33333333333331</v>
      </c>
      <c r="O22" s="6"/>
      <c r="Q22" s="4" t="s">
        <v>9</v>
      </c>
      <c r="R22" s="2">
        <f>T7</f>
        <v>49.35</v>
      </c>
    </row>
    <row r="23" spans="3:20" x14ac:dyDescent="0.25">
      <c r="C23" s="6"/>
      <c r="E23" s="1" t="s">
        <v>3</v>
      </c>
      <c r="F23" s="2">
        <f>((F16+F18)/F19)*F14</f>
        <v>8.6043658684983377</v>
      </c>
      <c r="G23" s="7"/>
      <c r="I23" s="1" t="s">
        <v>3</v>
      </c>
      <c r="J23" s="2">
        <f>((J16+J18)/J19)*J14</f>
        <v>8.5940959865595019</v>
      </c>
      <c r="K23" s="7"/>
      <c r="M23" s="1" t="s">
        <v>3</v>
      </c>
      <c r="N23" s="2">
        <f>((N16+N18)/N19)*N14</f>
        <v>500</v>
      </c>
      <c r="O23" s="6"/>
      <c r="Q23" s="4" t="s">
        <v>17</v>
      </c>
      <c r="R23" s="5">
        <f>T16</f>
        <v>600</v>
      </c>
      <c r="S23" s="4"/>
      <c r="T23" s="4"/>
    </row>
    <row r="24" spans="3:20" x14ac:dyDescent="0.25">
      <c r="C24" s="6"/>
      <c r="G24" s="6"/>
      <c r="K24" s="6"/>
      <c r="O24" s="6"/>
      <c r="Q24" s="4" t="s">
        <v>13</v>
      </c>
      <c r="R24" s="5">
        <f>T11</f>
        <v>493.5</v>
      </c>
      <c r="S24" s="4"/>
      <c r="T24" s="4"/>
    </row>
    <row r="25" spans="3:20" x14ac:dyDescent="0.25">
      <c r="C25" s="6"/>
      <c r="E25" s="1" t="s">
        <v>4</v>
      </c>
      <c r="F25" s="2">
        <f>F14/F19</f>
        <v>8.4177474787587615E-3</v>
      </c>
      <c r="G25" s="7"/>
      <c r="I25" s="1" t="s">
        <v>4</v>
      </c>
      <c r="J25" s="2">
        <f>J14/J19</f>
        <v>8.6362556051169763E-3</v>
      </c>
      <c r="K25" s="7"/>
      <c r="M25" s="1" t="s">
        <v>4</v>
      </c>
      <c r="N25" s="2">
        <f>N14/N19</f>
        <v>0.5</v>
      </c>
      <c r="O25" s="6"/>
      <c r="Q25" s="4" t="s">
        <v>14</v>
      </c>
      <c r="R25" s="5">
        <f>T12</f>
        <v>3465</v>
      </c>
      <c r="S25" s="4"/>
      <c r="T25" s="4"/>
    </row>
    <row r="26" spans="3:20" x14ac:dyDescent="0.25">
      <c r="C26" s="6"/>
      <c r="E26" s="1" t="s">
        <v>5</v>
      </c>
      <c r="F26" s="2">
        <f>F18/F11*F25</f>
        <v>8.0728179831165113E-3</v>
      </c>
      <c r="G26" s="7"/>
      <c r="I26" s="1" t="s">
        <v>5</v>
      </c>
      <c r="J26" s="2">
        <f>J18/J11*J25</f>
        <v>7.7853037949691829E-3</v>
      </c>
      <c r="K26" s="7"/>
      <c r="M26" s="1" t="s">
        <v>5</v>
      </c>
      <c r="N26" s="2">
        <f>N18/N11*N25</f>
        <v>0.33333333333333331</v>
      </c>
      <c r="O26" s="6"/>
      <c r="Q26" s="4" t="s">
        <v>15</v>
      </c>
      <c r="R26" s="5">
        <f>S13</f>
        <v>950</v>
      </c>
      <c r="S26" s="4"/>
      <c r="T26" s="4"/>
    </row>
    <row r="27" spans="3:20" x14ac:dyDescent="0.25">
      <c r="C27" s="6"/>
      <c r="E27" s="1" t="s">
        <v>6</v>
      </c>
      <c r="F27" s="2">
        <f>F18/F17*F25</f>
        <v>3.4492949564225093E-4</v>
      </c>
      <c r="G27" s="7"/>
      <c r="I27" s="1" t="s">
        <v>6</v>
      </c>
      <c r="J27" s="2">
        <f>J18/J17*J25</f>
        <v>8.5095181014779441E-4</v>
      </c>
      <c r="K27" s="7"/>
      <c r="M27" s="1" t="s">
        <v>6</v>
      </c>
      <c r="N27" s="2">
        <f>N18/N17*N25</f>
        <v>0.16666666666666666</v>
      </c>
      <c r="O27" s="6"/>
      <c r="Q27" s="4" t="s">
        <v>18</v>
      </c>
      <c r="R27" s="5">
        <f>R25+R26</f>
        <v>4415</v>
      </c>
      <c r="S27" s="4"/>
      <c r="T27" s="4"/>
    </row>
    <row r="28" spans="3:20" x14ac:dyDescent="0.25">
      <c r="C28" s="6"/>
      <c r="F28" s="2"/>
      <c r="G28" s="7"/>
      <c r="K28" s="6"/>
      <c r="O28" s="6"/>
      <c r="Q28" s="4" t="s">
        <v>19</v>
      </c>
      <c r="R28" s="5">
        <f>1/(1/R24+1/R27)</f>
        <v>443.88356931852906</v>
      </c>
      <c r="S28" s="4"/>
      <c r="T28" s="4"/>
    </row>
    <row r="29" spans="3:20" x14ac:dyDescent="0.25">
      <c r="C29" s="7"/>
      <c r="E29" s="4" t="s">
        <v>26</v>
      </c>
      <c r="F29" s="5">
        <f>F14-F23</f>
        <v>0.39563413150166227</v>
      </c>
      <c r="G29" s="7"/>
      <c r="H29" s="9"/>
      <c r="K29" s="6"/>
      <c r="O29" s="6"/>
      <c r="Q29" s="4" t="s">
        <v>20</v>
      </c>
      <c r="R29" s="2">
        <f>R22+R23+R28</f>
        <v>1093.2335693185291</v>
      </c>
      <c r="S29" s="4"/>
      <c r="T29" s="4"/>
    </row>
    <row r="30" spans="3:20" x14ac:dyDescent="0.25">
      <c r="C30" s="6"/>
      <c r="E30" s="4" t="s">
        <v>27</v>
      </c>
      <c r="F30" s="5">
        <f>F23-F22</f>
        <v>4.8101414164335772</v>
      </c>
      <c r="G30" s="7"/>
      <c r="H30" s="9"/>
      <c r="K30" s="6"/>
      <c r="O30" s="6"/>
      <c r="Q30" s="4" t="s">
        <v>21</v>
      </c>
      <c r="R30" s="5">
        <f>S14</f>
        <v>8.5500000000000007</v>
      </c>
      <c r="S30" s="4"/>
      <c r="T30" s="4"/>
    </row>
    <row r="31" spans="3:20" x14ac:dyDescent="0.25">
      <c r="C31" s="6"/>
      <c r="E31" s="4" t="s">
        <v>28</v>
      </c>
      <c r="F31" s="5">
        <f>F23-F22</f>
        <v>4.8101414164335772</v>
      </c>
      <c r="G31" s="7"/>
      <c r="H31" s="9"/>
      <c r="K31" s="6"/>
      <c r="O31" s="6"/>
      <c r="Q31" s="4" t="s">
        <v>2</v>
      </c>
      <c r="R31" s="5">
        <f>R30*(R28/R29)</f>
        <v>3.4715404138560961</v>
      </c>
      <c r="S31" s="4"/>
      <c r="T31" s="4"/>
    </row>
    <row r="32" spans="3:20" x14ac:dyDescent="0.25">
      <c r="C32" s="6"/>
      <c r="E32" s="4" t="s">
        <v>29</v>
      </c>
      <c r="F32" s="5">
        <f>F23-F22</f>
        <v>4.8101414164335772</v>
      </c>
      <c r="G32" s="7"/>
      <c r="H32" s="9"/>
      <c r="K32" s="6"/>
      <c r="O32" s="6"/>
      <c r="Q32" s="4" t="s">
        <v>1</v>
      </c>
      <c r="R32" s="5">
        <f>R31*(R26/R27)</f>
        <v>0.74699057602792551</v>
      </c>
      <c r="S32" s="4"/>
      <c r="T32" s="4"/>
    </row>
    <row r="33" spans="3:20" x14ac:dyDescent="0.25">
      <c r="C33" s="6"/>
      <c r="E33" s="4" t="s">
        <v>30</v>
      </c>
      <c r="F33" s="5">
        <f>F22</f>
        <v>3.7942244520647606</v>
      </c>
      <c r="G33" s="7"/>
      <c r="H33" s="9"/>
      <c r="K33" s="6"/>
      <c r="O33" s="6"/>
      <c r="Q33" s="4"/>
      <c r="R33" s="4"/>
      <c r="S33" s="4"/>
      <c r="T33" s="4"/>
    </row>
    <row r="34" spans="3:20" x14ac:dyDescent="0.25">
      <c r="C34" s="6"/>
      <c r="E34" s="4" t="s">
        <v>31</v>
      </c>
      <c r="F34" s="5">
        <f>F22-F21</f>
        <v>3.4492949564225097</v>
      </c>
      <c r="G34" s="7"/>
      <c r="H34" s="9"/>
      <c r="K34" s="6"/>
      <c r="O34" s="6"/>
      <c r="Q34" s="1" t="s">
        <v>70</v>
      </c>
      <c r="R34" s="4"/>
      <c r="S34" s="4"/>
      <c r="T34" s="4"/>
    </row>
    <row r="35" spans="3:20" x14ac:dyDescent="0.25">
      <c r="C35" s="6"/>
      <c r="E35" s="4" t="s">
        <v>32</v>
      </c>
      <c r="F35" s="5">
        <f>F21</f>
        <v>0.34492949564225095</v>
      </c>
      <c r="G35" s="7"/>
      <c r="H35" s="9"/>
      <c r="K35" s="6"/>
      <c r="O35" s="6"/>
      <c r="Q35" s="4" t="s">
        <v>9</v>
      </c>
      <c r="R35" s="5">
        <f>S7</f>
        <v>44.65</v>
      </c>
      <c r="S35" s="4"/>
      <c r="T35" s="4"/>
    </row>
    <row r="36" spans="3:20" x14ac:dyDescent="0.25">
      <c r="C36" s="6"/>
      <c r="E36" s="4"/>
      <c r="F36" s="4"/>
      <c r="G36" s="6"/>
      <c r="H36" s="9"/>
      <c r="K36" s="6"/>
      <c r="O36" s="6"/>
      <c r="Q36" s="4" t="s">
        <v>17</v>
      </c>
      <c r="R36" s="5">
        <f>S16</f>
        <v>542.85714285714289</v>
      </c>
      <c r="S36" s="4"/>
      <c r="T36" s="4"/>
    </row>
    <row r="37" spans="3:20" x14ac:dyDescent="0.25">
      <c r="C37" s="6"/>
      <c r="E37" s="4" t="s">
        <v>33</v>
      </c>
      <c r="F37" s="2">
        <f>F25</f>
        <v>8.4177474787587615E-3</v>
      </c>
      <c r="G37" s="7"/>
      <c r="H37" s="9"/>
      <c r="K37" s="6"/>
      <c r="O37" s="6"/>
      <c r="Q37" s="4" t="s">
        <v>13</v>
      </c>
      <c r="R37" s="5">
        <f>S11</f>
        <v>446.5</v>
      </c>
      <c r="S37" s="4"/>
      <c r="T37" s="4"/>
    </row>
    <row r="38" spans="3:20" x14ac:dyDescent="0.25">
      <c r="C38" s="6"/>
      <c r="E38" s="4" t="s">
        <v>5</v>
      </c>
      <c r="F38" s="2">
        <f>F25*(F16/F8)</f>
        <v>4.8101414164335781E-3</v>
      </c>
      <c r="G38" s="7"/>
      <c r="H38" s="9"/>
      <c r="K38" s="6"/>
      <c r="O38" s="6"/>
      <c r="Q38" s="4" t="s">
        <v>14</v>
      </c>
      <c r="R38" s="5">
        <f>S12</f>
        <v>3135</v>
      </c>
      <c r="S38" s="4"/>
      <c r="T38" s="4"/>
    </row>
    <row r="39" spans="3:20" x14ac:dyDescent="0.25">
      <c r="C39" s="6"/>
      <c r="E39" s="4" t="s">
        <v>6</v>
      </c>
      <c r="F39" s="2">
        <f>F25*(F16/F9)</f>
        <v>2.4050707082167891E-3</v>
      </c>
      <c r="G39" s="7"/>
      <c r="H39" s="9"/>
      <c r="K39" s="6"/>
      <c r="O39" s="6"/>
      <c r="Q39" s="4" t="s">
        <v>15</v>
      </c>
      <c r="R39" s="5">
        <f>T13</f>
        <v>1050</v>
      </c>
      <c r="S39" s="4"/>
      <c r="T39" s="4"/>
    </row>
    <row r="40" spans="3:20" x14ac:dyDescent="0.25">
      <c r="C40" s="6"/>
      <c r="E40" s="4" t="s">
        <v>34</v>
      </c>
      <c r="F40" s="2">
        <f>F25*(F16/F10)</f>
        <v>1.2025353541083945E-3</v>
      </c>
      <c r="G40" s="7"/>
      <c r="H40" s="9"/>
      <c r="K40" s="6"/>
      <c r="O40" s="6"/>
      <c r="Q40" s="4" t="s">
        <v>18</v>
      </c>
      <c r="R40" s="5">
        <f>R38+R39</f>
        <v>4185</v>
      </c>
    </row>
    <row r="41" spans="3:20" x14ac:dyDescent="0.25">
      <c r="C41" s="6"/>
      <c r="E41" s="4" t="s">
        <v>35</v>
      </c>
      <c r="F41" s="2">
        <f>F25*(F18/F11)</f>
        <v>8.0728179831165113E-3</v>
      </c>
      <c r="G41" s="7"/>
      <c r="H41" s="9"/>
      <c r="K41" s="6"/>
      <c r="O41" s="6"/>
      <c r="Q41" s="4" t="s">
        <v>19</v>
      </c>
      <c r="R41" s="5">
        <f>1/(1/R37+1/R40)</f>
        <v>403.45514412177482</v>
      </c>
    </row>
    <row r="42" spans="3:20" x14ac:dyDescent="0.25">
      <c r="C42" s="6"/>
      <c r="E42" s="4" t="s">
        <v>36</v>
      </c>
      <c r="F42" s="2">
        <f>F25*(F18/F17)</f>
        <v>3.4492949564225093E-4</v>
      </c>
      <c r="G42" s="7"/>
      <c r="H42" s="9"/>
      <c r="K42" s="6"/>
      <c r="O42" s="6"/>
      <c r="Q42" s="4" t="s">
        <v>20</v>
      </c>
      <c r="R42" s="2">
        <f>R35+R36+R41</f>
        <v>990.96228697891775</v>
      </c>
    </row>
    <row r="43" spans="3:20" x14ac:dyDescent="0.25">
      <c r="C43" s="6"/>
      <c r="E43" s="4" t="s">
        <v>37</v>
      </c>
      <c r="F43" s="2">
        <f>F25*(F18/F17)</f>
        <v>3.4492949564225093E-4</v>
      </c>
      <c r="G43" s="7"/>
      <c r="H43" s="9"/>
      <c r="K43" s="6"/>
      <c r="O43" s="6"/>
      <c r="Q43" s="4" t="s">
        <v>21</v>
      </c>
      <c r="R43" s="2">
        <f>T14</f>
        <v>9.4499999999999993</v>
      </c>
    </row>
    <row r="44" spans="3:20" x14ac:dyDescent="0.25">
      <c r="C44" s="6"/>
      <c r="G44" s="6"/>
      <c r="H44" s="9"/>
      <c r="K44" s="6"/>
      <c r="O44" s="6"/>
      <c r="Q44" s="4" t="s">
        <v>2</v>
      </c>
      <c r="R44" s="5">
        <f>R43*(R41/R42)</f>
        <v>3.8474230170495725</v>
      </c>
    </row>
    <row r="45" spans="3:20" x14ac:dyDescent="0.25">
      <c r="C45" s="6"/>
      <c r="E45" t="s">
        <v>38</v>
      </c>
      <c r="F45" s="2">
        <f>F29*F37</f>
        <v>3.3303482129590297E-3</v>
      </c>
      <c r="G45" s="7"/>
      <c r="H45" s="9"/>
      <c r="K45" s="6"/>
      <c r="O45" s="6"/>
      <c r="Q45" s="4" t="s">
        <v>1</v>
      </c>
      <c r="R45" s="5">
        <f>R44*(R39/R40)</f>
        <v>0.96530326592641591</v>
      </c>
    </row>
    <row r="46" spans="3:20" x14ac:dyDescent="0.25">
      <c r="C46" s="6"/>
      <c r="E46" t="s">
        <v>39</v>
      </c>
      <c r="F46" s="2">
        <f t="shared" ref="F46:F51" si="6">F30*F38</f>
        <v>2.3137460446089626E-2</v>
      </c>
      <c r="G46" s="7"/>
      <c r="H46" s="9"/>
      <c r="K46" s="6"/>
      <c r="O46" s="6"/>
    </row>
    <row r="47" spans="3:20" x14ac:dyDescent="0.25">
      <c r="C47" s="6"/>
      <c r="E47" t="s">
        <v>40</v>
      </c>
      <c r="F47" s="2">
        <f t="shared" si="6"/>
        <v>1.1568730223044813E-2</v>
      </c>
      <c r="G47" s="7"/>
      <c r="H47" s="9"/>
      <c r="K47" s="6"/>
      <c r="O47" s="6"/>
    </row>
    <row r="48" spans="3:20" x14ac:dyDescent="0.25">
      <c r="C48" s="6"/>
      <c r="E48" t="s">
        <v>41</v>
      </c>
      <c r="F48" s="2">
        <f t="shared" si="6"/>
        <v>5.7843651115224064E-3</v>
      </c>
      <c r="G48" s="7"/>
      <c r="H48" s="9"/>
      <c r="K48" s="6"/>
      <c r="O48" s="6"/>
    </row>
    <row r="49" spans="3:15" x14ac:dyDescent="0.25">
      <c r="C49" s="6"/>
      <c r="E49" t="s">
        <v>42</v>
      </c>
      <c r="F49" s="2">
        <f t="shared" si="6"/>
        <v>3.063008338860879E-2</v>
      </c>
      <c r="G49" s="7"/>
      <c r="H49" s="9"/>
      <c r="K49" s="6"/>
      <c r="O49" s="6"/>
    </row>
    <row r="50" spans="3:15" x14ac:dyDescent="0.25">
      <c r="C50" s="6"/>
      <c r="E50" t="s">
        <v>43</v>
      </c>
      <c r="F50" s="2">
        <f t="shared" si="6"/>
        <v>1.1897635696401761E-3</v>
      </c>
      <c r="G50" s="7"/>
      <c r="H50" s="9"/>
      <c r="K50" s="6"/>
      <c r="O50" s="6"/>
    </row>
    <row r="51" spans="3:15" x14ac:dyDescent="0.25">
      <c r="C51" s="6"/>
      <c r="E51" t="s">
        <v>44</v>
      </c>
      <c r="F51" s="2">
        <f t="shared" si="6"/>
        <v>1.1897635696401761E-4</v>
      </c>
      <c r="G51" s="7"/>
      <c r="H51" s="9"/>
      <c r="K51" s="6"/>
      <c r="O51" s="6"/>
    </row>
    <row r="52" spans="3:15" x14ac:dyDescent="0.25">
      <c r="C52" s="6"/>
      <c r="E52" t="s">
        <v>45</v>
      </c>
      <c r="F52" s="2">
        <f>SUM(F45:F51)</f>
        <v>7.5759727308828864E-2</v>
      </c>
      <c r="G52" s="7"/>
      <c r="H52" s="9"/>
      <c r="K52" s="6"/>
      <c r="O52" s="6"/>
    </row>
    <row r="53" spans="3:15" x14ac:dyDescent="0.25">
      <c r="C53" s="6"/>
      <c r="F53" s="2"/>
      <c r="G53" s="7"/>
      <c r="H53" s="9"/>
      <c r="K53" s="6"/>
      <c r="O53" s="6"/>
    </row>
    <row r="54" spans="3:15" x14ac:dyDescent="0.25">
      <c r="C54" s="6"/>
      <c r="E54" t="s">
        <v>56</v>
      </c>
      <c r="F54" s="9"/>
      <c r="G54" s="7"/>
      <c r="H54" s="9"/>
      <c r="K54" s="6"/>
      <c r="O54" s="6"/>
    </row>
    <row r="55" spans="3:15" x14ac:dyDescent="0.25">
      <c r="C55" s="6"/>
      <c r="E55" t="s">
        <v>57</v>
      </c>
      <c r="F55" t="b">
        <f>F45&lt;(0.25/4)</f>
        <v>1</v>
      </c>
      <c r="G55" s="6"/>
      <c r="K55" s="6"/>
      <c r="O55" s="6"/>
    </row>
    <row r="56" spans="3:15" x14ac:dyDescent="0.25">
      <c r="C56" s="6"/>
      <c r="E56" t="s">
        <v>58</v>
      </c>
      <c r="F56" t="b">
        <f t="shared" ref="F56:F61" si="7">F46&lt;(0.25/4)</f>
        <v>1</v>
      </c>
      <c r="G56" s="6"/>
      <c r="K56" s="6"/>
      <c r="O56" s="6"/>
    </row>
    <row r="57" spans="3:15" x14ac:dyDescent="0.25">
      <c r="C57" s="6"/>
      <c r="E57" t="s">
        <v>59</v>
      </c>
      <c r="F57" t="b">
        <f t="shared" si="7"/>
        <v>1</v>
      </c>
      <c r="G57" s="6"/>
      <c r="K57" s="6"/>
      <c r="O57" s="6"/>
    </row>
    <row r="58" spans="3:15" x14ac:dyDescent="0.25">
      <c r="C58" s="6"/>
      <c r="E58" t="s">
        <v>60</v>
      </c>
      <c r="F58" t="b">
        <f t="shared" si="7"/>
        <v>1</v>
      </c>
      <c r="G58" s="6"/>
      <c r="K58" s="6"/>
      <c r="O58" s="6"/>
    </row>
    <row r="59" spans="3:15" x14ac:dyDescent="0.25">
      <c r="C59" s="6"/>
      <c r="E59" t="s">
        <v>61</v>
      </c>
      <c r="F59" t="b">
        <f t="shared" si="7"/>
        <v>1</v>
      </c>
      <c r="G59" s="6"/>
      <c r="K59" s="6"/>
      <c r="O59" s="6"/>
    </row>
    <row r="60" spans="3:15" x14ac:dyDescent="0.25">
      <c r="C60" s="6"/>
      <c r="E60" t="s">
        <v>62</v>
      </c>
      <c r="F60" t="b">
        <f t="shared" si="7"/>
        <v>1</v>
      </c>
      <c r="G60" s="6"/>
      <c r="K60" s="6"/>
      <c r="O60" s="6"/>
    </row>
    <row r="61" spans="3:15" x14ac:dyDescent="0.25">
      <c r="C61" s="6"/>
      <c r="E61" t="s">
        <v>63</v>
      </c>
      <c r="F61" t="b">
        <f t="shared" si="7"/>
        <v>1</v>
      </c>
      <c r="G61" s="6"/>
      <c r="K61" s="6"/>
      <c r="O61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2018-02-02T22:21:17Z</dcterms:created>
  <dcterms:modified xsi:type="dcterms:W3CDTF">2018-04-03T23:49:05Z</dcterms:modified>
</cp:coreProperties>
</file>